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D7" i="10" s="1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G5" i="13" l="1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<sst xmlns="http://schemas.openxmlformats.org/spreadsheetml/2006/main" count="151" uniqueCount="106">
  <si>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</si>
  <si>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</si>
  <si>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</si>
  <si>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</si>
  <si>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</si>
  <si>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</si>
  <si>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</si>
  <si>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</si>
  <si>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</si>
  <si>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</si>
  <si>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</si>
  <si>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</si>
  <si>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</si>
  <si>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</si>
  <si>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</si>
  <si>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</si>
  <si>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</si>
  <si>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</si>
  <si>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</si>
  <si>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</si>
  <si>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</si>
  <si>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</si>
  <si>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</si>
  <si>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</si>
  <si>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</si>
  <si>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</si>
  <si>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</si>
  <si>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</si>
  <si>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</si>
  <si>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</si>
  <si>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</si>
  <si>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</si>
  <si>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</si>
  <si>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</si>
  <si>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</si>
  <si>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</si>
  <si>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</si>
  <si>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</si>
  <si>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</si>
  <si>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</si>
  <si>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</si>
  <si>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</si>
  <si>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</si>
  <si>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</si>
  <si>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</si>
  <si>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</si>
  <si>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</si>
  <si>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</si>
  <si>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</si>
  <si>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</si>
  <si>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</si>
  <si>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</si>
  <si>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</si>
  <si>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</si>
  <si>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</si>
  <si>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</si>
  <si>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</si>
  <si>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</si>
  <si>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</si>
  <si>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</si>
  <si>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</si>
  <si>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</si>
  <si>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</si>
  <si>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</si>
  <si>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</si>
  <si>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</si>
  <si>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</si>
  <si>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</si>
  <si>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</si>
  <si>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</si>
  <si>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</si>
  <si>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</si>
  <si>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</si>
  <si>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</si>
  <si>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</si>
  <si>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</si>
  <si>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</si>
  <si>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</si>
  <si>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</si>
  <si>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</si>
  <si>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</si>
  <si>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</si>
  <si>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</si>
  <si>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</si>
  <si>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</si>
  <si>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</si>
  <si>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</si>
  <si>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</si>
  <si>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</si>
  <si>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</si>
  <si>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</si>
  <si>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</si>
  <si>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</si>
  <si>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ОДНКНР</t>
  </si>
  <si>
    <t>Ветрова К.А.</t>
  </si>
  <si>
    <t>Религия и культура</t>
  </si>
  <si>
    <t>В мире культуры</t>
  </si>
  <si>
    <t>Нравственные ценности российского народа</t>
  </si>
  <si>
    <t>Люди труда</t>
  </si>
  <si>
    <t>Бережное отношение к природе</t>
  </si>
  <si>
    <t>Семья - хранитель духовных ценностей</t>
  </si>
  <si>
    <t>Твой духовный мир</t>
  </si>
  <si>
    <t>Комплексная работа</t>
  </si>
  <si>
    <t>Комплексная работа по ОДНКНР</t>
  </si>
  <si>
    <t>Жирнов Данил</t>
  </si>
  <si>
    <t>Исаев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</si>
</sst>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15" sqref="I15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104</v>
      </c>
      <c r="C2" s="10">
        <v>1</v>
      </c>
      <c r="D2" s="57" t="s">
        <v>55</v>
      </c>
      <c r="E2" s="57"/>
      <c r="F2" s="57"/>
      <c r="G2" s="60" t="s">
        <v>93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105</v>
      </c>
      <c r="C3" s="10">
        <v>2</v>
      </c>
      <c r="D3" s="57" t="s">
        <v>56</v>
      </c>
      <c r="E3" s="57"/>
      <c r="F3" s="57"/>
      <c r="G3" s="60">
        <v>7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94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44693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103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11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102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96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97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98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99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95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100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95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101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1</v>
      </c>
      <c r="G19" s="53"/>
      <c r="H19" s="53"/>
      <c r="I19" s="43" t="s">
        <v>101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1</v>
      </c>
      <c r="G20" s="53"/>
      <c r="H20" s="53"/>
      <c r="I20" s="43" t="s">
        <v>98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1</v>
      </c>
      <c r="G21" s="53"/>
      <c r="H21" s="53"/>
      <c r="I21" s="43" t="s">
        <v>101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2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4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5</v>
      </c>
      <c r="H6" s="30" t="s">
        <v>79</v>
      </c>
      <c r="I6" s="34">
        <v>6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7</v>
      </c>
      <c r="H7" s="30" t="s">
        <v>79</v>
      </c>
      <c r="I7" s="34">
        <v>9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10</v>
      </c>
      <c r="H8" s="30" t="s">
        <v>79</v>
      </c>
      <c r="I8" s="34">
        <v>11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F1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Комплексная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ОДНКНР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Комплексная работа по ОДНКНР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44693</v>
      </c>
      <c r="C4" s="23" t="s">
        <v>56</v>
      </c>
      <c r="D4" s="35">
        <f>IF(Списки!G3="","",Списки!G3)</f>
        <v>7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1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1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4</v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Жирнов Данил</v>
      </c>
      <c r="B6" s="4"/>
      <c r="C6" s="20">
        <f>IF(COUNTBLANK(E6:AR6)=40,"",SUM(E6:AR6))</f>
        <v>5</v>
      </c>
      <c r="D6" s="20">
        <f>IF(COUNTBLANK(E6:AR6)=40,"",IF(C6&gt;='1'!$G$8,5,IF(C6&gt;='1'!$G$7,4,IF(C6&gt;='1'!$G$6,3,2))))</f>
        <v>3</v>
      </c>
      <c r="E6" s="7">
        <v>1</v>
      </c>
      <c r="F6" s="7">
        <v>1</v>
      </c>
      <c r="G6" s="7">
        <v>0</v>
      </c>
      <c r="H6" s="7">
        <v>0</v>
      </c>
      <c r="I6" s="7">
        <v>1</v>
      </c>
      <c r="J6" s="7">
        <v>0</v>
      </c>
      <c r="K6" s="7">
        <v>0</v>
      </c>
      <c r="L6" s="7">
        <v>0</v>
      </c>
      <c r="M6" s="7">
        <v>0</v>
      </c>
      <c r="N6" s="7">
        <v>1</v>
      </c>
      <c r="O6" s="7">
        <v>1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Исаев Максим</v>
      </c>
      <c r="B7" s="4"/>
      <c r="C7" s="20">
        <f t="shared" ref="C7:C45" si="0">IF(COUNTBLANK(E7:AR7)=40,"",SUM(E7:AR7))</f>
        <v>9</v>
      </c>
      <c r="D7" s="20">
        <f>IF(COUNTBLANK(E7:AR7)=40,"",IF(C7&gt;='1'!$G$8,5,IF(C7&gt;='1'!$G$7,4,IF(C7&gt;='1'!$G$6,3,2))))</f>
        <v>4</v>
      </c>
      <c r="E7" s="7">
        <v>1</v>
      </c>
      <c r="F7" s="7">
        <v>1</v>
      </c>
      <c r="G7" s="7">
        <v>1</v>
      </c>
      <c r="H7" s="7">
        <v>1</v>
      </c>
      <c r="I7" s="7">
        <v>0</v>
      </c>
      <c r="J7" s="7">
        <v>1</v>
      </c>
      <c r="K7" s="7">
        <v>0</v>
      </c>
      <c r="L7" s="7">
        <v>1</v>
      </c>
      <c r="M7" s="7">
        <v>1</v>
      </c>
      <c r="N7" s="7">
        <v>1</v>
      </c>
      <c r="O7" s="7">
        <v>1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>3;</v>
      </c>
      <c r="AW12" s="9" t="str">
        <f t="shared" si="1"/>
        <v>4;</v>
      </c>
      <c r="AX12" s="9" t="str">
        <f t="shared" si="1"/>
        <v>5;</v>
      </c>
      <c r="AY12" s="9" t="str">
        <f t="shared" si="1"/>
        <v>6;</v>
      </c>
      <c r="AZ12" s="9" t="str">
        <f t="shared" si="1"/>
        <v>7;</v>
      </c>
      <c r="BA12" s="9" t="str">
        <f t="shared" si="1"/>
        <v>8;</v>
      </c>
      <c r="BB12" s="9" t="str">
        <f t="shared" si="1"/>
        <v>9;</v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/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>10;</v>
      </c>
      <c r="BD15" s="9" t="str">
        <f t="shared" si="4"/>
        <v>11;</v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3;4;5;6;7;8;9;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1;2;10;11;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7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1</v>
      </c>
      <c r="H66" s="41">
        <f t="shared" si="6"/>
        <v>1</v>
      </c>
      <c r="I66" s="41">
        <f t="shared" si="6"/>
        <v>1</v>
      </c>
      <c r="J66" s="41">
        <f t="shared" si="6"/>
        <v>1</v>
      </c>
      <c r="K66" s="41">
        <f t="shared" si="6"/>
        <v>2</v>
      </c>
      <c r="L66" s="41">
        <f t="shared" si="6"/>
        <v>1</v>
      </c>
      <c r="M66" s="41">
        <f t="shared" si="6"/>
        <v>1</v>
      </c>
      <c r="N66" s="41">
        <f t="shared" si="6"/>
        <v>0</v>
      </c>
      <c r="O66" s="41">
        <f t="shared" si="6"/>
        <v>0</v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В мире культуры</v>
      </c>
      <c r="F67" s="69" t="str">
        <f>IF(Списки!$I$12="","",Списки!$I$12)</f>
        <v>Нравственные ценности российского народа</v>
      </c>
      <c r="G67" s="69" t="str">
        <f>IF(Списки!$I$13="","",Списки!$I$13)</f>
        <v>Люди труда</v>
      </c>
      <c r="H67" s="69" t="str">
        <f>IF(Списки!$I$14="","",Списки!$I$14)</f>
        <v>Бережное отношение к природе</v>
      </c>
      <c r="I67" s="69" t="str">
        <f>IF(Списки!$I$15="","",Списки!$I$15)</f>
        <v>Религия и культура</v>
      </c>
      <c r="J67" s="69" t="str">
        <f>IF(Списки!$I$16="","",Списки!$I$16)</f>
        <v>Семья - хранитель духовных ценностей</v>
      </c>
      <c r="K67" s="69" t="str">
        <f>IF(Списки!$I$17="","",Списки!$I$17)</f>
        <v>Религия и культура</v>
      </c>
      <c r="L67" s="69" t="str">
        <f>IF(Списки!$I$18="","",Списки!$I$18)</f>
        <v>Твой духовный мир</v>
      </c>
      <c r="M67" s="69" t="str">
        <f>IF(Списки!$I$19="","",Списки!$I$19)</f>
        <v>Твой духовный мир</v>
      </c>
      <c r="N67" s="69" t="str">
        <f>IF(Списки!$I$20="","",Списки!$I$20)</f>
        <v>Люди труда</v>
      </c>
      <c r="O67" s="69" t="str">
        <f>IF(Списки!$I$21="","",Списки!$I$21)</f>
        <v>Твой духовный мир</v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A5" sqref="A5:F5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Комплексная работа по ОДНКНР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1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44693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0.5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1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7</v>
      </c>
      <c r="H5" s="82"/>
      <c r="I5" s="89" t="s">
        <v>52</v>
      </c>
      <c r="J5" s="90"/>
      <c r="K5" s="90"/>
      <c r="L5" s="91"/>
      <c r="M5" s="92">
        <f>(E8*1+E9*0.64+E10*0.32+E11*0.16)/G6</f>
        <v>0.48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2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1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4</v>
      </c>
      <c r="AE7" s="83" t="s">
        <v>27</v>
      </c>
      <c r="AF7" s="83"/>
      <c r="AG7" s="83">
        <f>COUNTIF(Таблица!M6:M65,1)</f>
        <v>1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5</v>
      </c>
      <c r="N8" s="102"/>
      <c r="O8" s="26" t="s">
        <v>81</v>
      </c>
      <c r="P8" s="24">
        <f>'1'!I6</f>
        <v>6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0.5</v>
      </c>
      <c r="H9" s="79"/>
      <c r="I9" s="83" t="s">
        <v>23</v>
      </c>
      <c r="J9" s="83"/>
      <c r="K9" s="83"/>
      <c r="L9" s="83"/>
      <c r="M9" s="101">
        <f>'1'!G7</f>
        <v>7</v>
      </c>
      <c r="N9" s="102"/>
      <c r="O9" s="26" t="s">
        <v>81</v>
      </c>
      <c r="P9" s="24">
        <f>'1'!I7</f>
        <v>9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1</v>
      </c>
      <c r="F10" s="84"/>
      <c r="G10" s="79">
        <f>E10/$G$6</f>
        <v>0.5</v>
      </c>
      <c r="H10" s="79"/>
      <c r="I10" s="83" t="s">
        <v>20</v>
      </c>
      <c r="J10" s="83"/>
      <c r="K10" s="83"/>
      <c r="L10" s="83"/>
      <c r="M10" s="101">
        <f>'1'!G8</f>
        <v>10</v>
      </c>
      <c r="N10" s="102"/>
      <c r="O10" s="26" t="s">
        <v>81</v>
      </c>
      <c r="P10" s="24">
        <f>'1'!I8</f>
        <v>11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1;2;10;11;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3;4;5;6;7;8;9;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2022-05-20T13:21:12Z</dcterms:modified>
</cp:coreProperties>
</file>