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C12" i="10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12" i="10" l="1"/>
  <c r="D8" i="10"/>
  <c r="D10" i="10"/>
  <c r="D9" i="10"/>
  <c r="D7" i="10"/>
  <c r="D11" i="10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<sst xmlns="http://schemas.openxmlformats.org/spreadsheetml/2006/main" count="147" uniqueCount="105">
  <si>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</si>
  <si>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</si>
  <si>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</si>
  <si>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</si>
  <si>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</si>
  <si>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</si>
  <si>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</si>
  <si>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</si>
  <si>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</si>
  <si>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</si>
  <si>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</si>
  <si>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</si>
  <si>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</si>
  <si>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</si>
  <si>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</si>
  <si>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</si>
  <si>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</si>
  <si>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</si>
  <si>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</si>
  <si>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</si>
  <si>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</si>
  <si>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</si>
  <si>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</si>
  <si>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</si>
  <si>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</si>
  <si>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</si>
  <si>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</si>
  <si>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</si>
  <si>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</si>
  <si>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</si>
  <si>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</si>
  <si>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</si>
  <si>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</si>
  <si>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</si>
  <si>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</si>
  <si>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</si>
  <si>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</si>
  <si>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</si>
  <si>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</si>
  <si>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</si>
  <si>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</si>
  <si>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</si>
  <si>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</si>
  <si>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</si>
  <si>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</si>
  <si>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</si>
  <si>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</si>
  <si>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</si>
  <si>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</si>
  <si>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</si>
  <si>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</si>
  <si>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</si>
  <si>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</si>
  <si>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</si>
  <si>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</si>
  <si>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</si>
  <si>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</si>
  <si>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</si>
  <si>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</si>
  <si>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</si>
  <si>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</si>
  <si>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</si>
  <si>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</si>
  <si>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</si>
  <si>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</si>
  <si>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</si>
  <si>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</si>
  <si>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</si>
  <si>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</si>
  <si>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</si>
  <si>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</si>
  <si>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</si>
  <si>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</si>
  <si>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</si>
  <si>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</si>
  <si>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</si>
  <si>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</si>
  <si>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</si>
  <si>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</si>
  <si>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</si>
  <si>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</si>
  <si>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</si>
  <si>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</si>
  <si>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</si>
  <si>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</si>
  <si>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</si>
  <si>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</si>
  <si>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</si>
  <si>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</si>
  <si>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</si>
  <si>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</si>
  <si>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</si>
  <si>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</si>
  <si>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</si>
  <si>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Проверочная работа</t>
  </si>
  <si>
    <t>Обществознание</t>
  </si>
  <si>
    <t>Входная проверочная работа</t>
  </si>
  <si>
    <t>Государственные символы</t>
  </si>
  <si>
    <t>Аитов Руслан</t>
  </si>
  <si>
    <t>Мухаматьярова Карина</t>
  </si>
  <si>
    <t>Пискунова Маргарита</t>
  </si>
  <si>
    <t>Понятие гражданин</t>
  </si>
  <si>
    <t>Способы получения гражданства</t>
  </si>
  <si>
    <t>Права граждан РФ</t>
  </si>
  <si>
    <t>Гражданство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</si>
</sst>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2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19" sqref="I19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98</v>
      </c>
      <c r="C2" s="10"/>
      <c r="D2" s="52" t="s">
        <v>55</v>
      </c>
      <c r="E2" s="52"/>
      <c r="F2" s="52"/>
      <c r="G2" s="53" t="s">
        <v>95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 t="s">
        <v>99</v>
      </c>
      <c r="C3" s="10"/>
      <c r="D3" s="52" t="s">
        <v>56</v>
      </c>
      <c r="E3" s="52"/>
      <c r="F3" s="52"/>
      <c r="G3" s="53">
        <v>6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 t="s">
        <v>100</v>
      </c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45173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96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6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94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2</v>
      </c>
      <c r="G11" s="58"/>
      <c r="H11" s="58"/>
      <c r="I11" s="43" t="s">
        <v>101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2</v>
      </c>
      <c r="G12" s="58"/>
      <c r="H12" s="58"/>
      <c r="I12" s="43" t="s">
        <v>102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4</v>
      </c>
      <c r="G13" s="58"/>
      <c r="H13" s="58"/>
      <c r="I13" s="43" t="s">
        <v>103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104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97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2</v>
      </c>
      <c r="G16" s="58"/>
      <c r="H16" s="58"/>
      <c r="I16" s="43" t="s">
        <v>97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 t="str">
        <f t="shared" si="1"/>
        <v/>
      </c>
      <c r="E17" s="55"/>
      <c r="F17" s="58"/>
      <c r="G17" s="58"/>
      <c r="H17" s="58"/>
      <c r="I17" s="43"/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 t="str">
        <f t="shared" si="1"/>
        <v/>
      </c>
      <c r="E18" s="55"/>
      <c r="F18" s="58"/>
      <c r="G18" s="58"/>
      <c r="H18" s="58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 t="str">
        <f t="shared" si="1"/>
        <v/>
      </c>
      <c r="E19" s="55"/>
      <c r="F19" s="58"/>
      <c r="G19" s="58"/>
      <c r="H19" s="58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 t="str">
        <f t="shared" si="1"/>
        <v/>
      </c>
      <c r="E20" s="55"/>
      <c r="F20" s="58"/>
      <c r="G20" s="58"/>
      <c r="H20" s="58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 t="str">
        <f t="shared" si="1"/>
        <v/>
      </c>
      <c r="E21" s="55"/>
      <c r="F21" s="58"/>
      <c r="G21" s="58"/>
      <c r="H21" s="58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 t="str">
        <f t="shared" si="1"/>
        <v/>
      </c>
      <c r="E22" s="55"/>
      <c r="F22" s="58"/>
      <c r="G22" s="58"/>
      <c r="H22" s="58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 t="str">
        <f t="shared" si="1"/>
        <v/>
      </c>
      <c r="E23" s="55"/>
      <c r="F23" s="58"/>
      <c r="G23" s="58"/>
      <c r="H23" s="58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 t="str">
        <f t="shared" si="1"/>
        <v/>
      </c>
      <c r="E24" s="55"/>
      <c r="F24" s="58"/>
      <c r="G24" s="58"/>
      <c r="H24" s="58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 t="str">
        <f t="shared" si="1"/>
        <v/>
      </c>
      <c r="E25" s="55"/>
      <c r="F25" s="58"/>
      <c r="G25" s="58"/>
      <c r="H25" s="58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 t="str">
        <f t="shared" si="1"/>
        <v/>
      </c>
      <c r="E26" s="55"/>
      <c r="F26" s="58"/>
      <c r="G26" s="58"/>
      <c r="H26" s="58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 t="str">
        <f t="shared" si="1"/>
        <v/>
      </c>
      <c r="E27" s="55"/>
      <c r="F27" s="58"/>
      <c r="G27" s="58"/>
      <c r="H27" s="58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 t="str">
        <f t="shared" si="1"/>
        <v/>
      </c>
      <c r="E28" s="55"/>
      <c r="F28" s="58"/>
      <c r="G28" s="58"/>
      <c r="H28" s="58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 t="str">
        <f t="shared" si="1"/>
        <v/>
      </c>
      <c r="E29" s="55"/>
      <c r="F29" s="58"/>
      <c r="G29" s="58"/>
      <c r="H29" s="58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21" priority="3">
      <formula>LEN(TRIM(D11))=0</formula>
    </cfRule>
    <cfRule type="expression" dxfId="20" priority="4">
      <formula>"&lt;1"</formula>
    </cfRule>
  </conditionalFormatting>
  <conditionalFormatting sqref="D11:I50">
    <cfRule type="notContainsBlanks" dxfId="19" priority="2">
      <formula>LEN(TRIM(D11))&gt;0</formula>
    </cfRule>
  </conditionalFormatting>
  <conditionalFormatting sqref="F11:I50">
    <cfRule type="expression" dxfId="18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K10" sqref="K10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3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5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6</v>
      </c>
      <c r="H6" s="30" t="s">
        <v>79</v>
      </c>
      <c r="I6" s="34">
        <v>7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8</v>
      </c>
      <c r="H7" s="30" t="s">
        <v>79</v>
      </c>
      <c r="I7" s="34">
        <v>10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11</v>
      </c>
      <c r="H8" s="30" t="s">
        <v>79</v>
      </c>
      <c r="I8" s="34">
        <v>12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P12" sqref="P12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Проверочная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Обществознание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Входная проверочная работа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45173</v>
      </c>
      <c r="C4" s="23" t="s">
        <v>56</v>
      </c>
      <c r="D4" s="35">
        <f>IF(Списки!G3="","",Списки!G3)</f>
        <v>6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 t="str">
        <f>IF(Списки!$G$7="","",IF(Списки!V1&lt;=Списки!$G$7,Списки!$D$11+Списки!V1-1,""))</f>
        <v/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2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2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4</v>
      </c>
      <c r="AZ5" s="27" t="str">
        <f>IF(K66="","",IF(K66&gt;='1'!$I$1/2,1,IF(K66&gt;='1'!$I$1*0.2,2,IF(Таблица!K66&gt;0,3,IF(Таблица!K66=0,4,5)))))</f>
        <v/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Аитов Руслан</v>
      </c>
      <c r="B6" s="4"/>
      <c r="C6" s="20">
        <f>IF(COUNTBLANK(E6:AR6)=40,"",SUM(E6:AR6))</f>
        <v>4</v>
      </c>
      <c r="D6" s="20">
        <f>IF(COUNTBLANK(E6:AR6)=40,"",IF(C6&gt;='1'!$G$8,5,IF(C6&gt;='1'!$G$7,4,IF(C6&gt;='1'!$G$6,3,2))))</f>
        <v>2</v>
      </c>
      <c r="E6" s="7">
        <v>1</v>
      </c>
      <c r="F6" s="7">
        <v>0</v>
      </c>
      <c r="G6" s="7">
        <v>1</v>
      </c>
      <c r="H6" s="7">
        <v>0</v>
      </c>
      <c r="I6" s="7">
        <v>1</v>
      </c>
      <c r="J6" s="7">
        <v>1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Мухаматьярова Карина</v>
      </c>
      <c r="B7" s="4"/>
      <c r="C7" s="20">
        <f t="shared" ref="C7:C45" si="0">IF(COUNTBLANK(E7:AR7)=40,"",SUM(E7:AR7))</f>
        <v>8</v>
      </c>
      <c r="D7" s="20">
        <f>IF(COUNTBLANK(E7:AR7)=40,"",IF(C7&gt;='1'!$G$8,5,IF(C7&gt;='1'!$G$7,4,IF(C7&gt;='1'!$G$6,3,2))))</f>
        <v>4</v>
      </c>
      <c r="E7" s="7">
        <v>2</v>
      </c>
      <c r="F7" s="7">
        <v>1</v>
      </c>
      <c r="G7" s="7">
        <v>2</v>
      </c>
      <c r="H7" s="7">
        <v>1</v>
      </c>
      <c r="I7" s="7">
        <v>1</v>
      </c>
      <c r="J7" s="7">
        <v>1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Пискунова Маргарита</v>
      </c>
      <c r="B8" s="4"/>
      <c r="C8" s="20">
        <f t="shared" si="0"/>
        <v>7</v>
      </c>
      <c r="D8" s="20">
        <f>IF(COUNTBLANK(E8:AR8)=40,"",IF(C8&gt;='1'!$G$8,5,IF(C8&gt;='1'!$G$7,4,IF(C8&gt;='1'!$G$6,3,2))))</f>
        <v>3</v>
      </c>
      <c r="E8" s="7">
        <v>1</v>
      </c>
      <c r="F8" s="7">
        <v>2</v>
      </c>
      <c r="G8" s="7">
        <v>1</v>
      </c>
      <c r="H8" s="7">
        <v>1</v>
      </c>
      <c r="I8" s="7">
        <v>1</v>
      </c>
      <c r="J8" s="7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>2;</v>
      </c>
      <c r="AV13" s="9" t="str">
        <f t="shared" si="2"/>
        <v/>
      </c>
      <c r="AW13" s="9" t="str">
        <f t="shared" si="2"/>
        <v>4;</v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>3;</v>
      </c>
      <c r="AW15" s="9" t="str">
        <f t="shared" si="4"/>
        <v/>
      </c>
      <c r="AX15" s="9" t="str">
        <f t="shared" si="4"/>
        <v>5;</v>
      </c>
      <c r="AY15" s="9" t="str">
        <f t="shared" si="4"/>
        <v>6;</v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/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2;4;</v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1;3;5;6;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6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1</v>
      </c>
      <c r="G66" s="41">
        <f t="shared" ref="G66:AR66" si="6">IF(COUNTBLANK(G6:G45)=40,"",COUNTIF(G6:G45,0))</f>
        <v>0</v>
      </c>
      <c r="H66" s="41">
        <f t="shared" si="6"/>
        <v>1</v>
      </c>
      <c r="I66" s="41">
        <f t="shared" si="6"/>
        <v>0</v>
      </c>
      <c r="J66" s="41">
        <f t="shared" si="6"/>
        <v>0</v>
      </c>
      <c r="K66" s="41" t="str">
        <f t="shared" si="6"/>
        <v/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Понятие гражданин</v>
      </c>
      <c r="F67" s="69" t="str">
        <f>IF(Списки!$I$12="","",Списки!$I$12)</f>
        <v>Способы получения гражданства</v>
      </c>
      <c r="G67" s="69" t="str">
        <f>IF(Списки!$I$13="","",Списки!$I$13)</f>
        <v>Права граждан РФ</v>
      </c>
      <c r="H67" s="69" t="str">
        <f>IF(Списки!$I$14="","",Списки!$I$14)</f>
        <v>Гражданство РФ</v>
      </c>
      <c r="I67" s="69" t="str">
        <f>IF(Списки!$I$15="","",Списки!$I$15)</f>
        <v>Государственные символы</v>
      </c>
      <c r="J67" s="69" t="str">
        <f>IF(Списки!$I$16="","",Списки!$I$16)</f>
        <v>Государственные символы</v>
      </c>
      <c r="K67" s="69" t="str">
        <f>IF(Списки!$I$17="","",Списки!$I$17)</f>
        <v/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1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17" priority="12" operator="equal">
      <formula>5</formula>
    </cfRule>
    <cfRule type="cellIs" dxfId="16" priority="13" operator="equal">
      <formula>4</formula>
    </cfRule>
    <cfRule type="cellIs" dxfId="15" priority="14" operator="equal">
      <formula>3</formula>
    </cfRule>
    <cfRule type="cellIs" dxfId="14" priority="15" operator="equal">
      <formula>2</formula>
    </cfRule>
  </conditionalFormatting>
  <conditionalFormatting sqref="E66:AR6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10">
      <dataBar>
        <cfvo type="min"/>
        <cfvo type="max"/>
        <color rgb="FF008AEF"/>
      </dataBar>
    </cfRule>
  </conditionalFormatting>
  <conditionalFormatting sqref="E5:E45">
    <cfRule type="expression" dxfId="13" priority="8">
      <formula>$E$5=""</formula>
    </cfRule>
  </conditionalFormatting>
  <conditionalFormatting sqref="F5:F7 F9:F45">
    <cfRule type="expression" dxfId="12" priority="7">
      <formula>$F$5=""</formula>
    </cfRule>
  </conditionalFormatting>
  <conditionalFormatting sqref="G5:G6 G8:G45">
    <cfRule type="expression" dxfId="11" priority="6">
      <formula>$G$5=""</formula>
    </cfRule>
  </conditionalFormatting>
  <conditionalFormatting sqref="H5:AR45">
    <cfRule type="expression" dxfId="10" priority="5">
      <formula>H$5=""</formula>
    </cfRule>
  </conditionalFormatting>
  <conditionalFormatting sqref="C66:AR66">
    <cfRule type="containsBlanks" dxfId="9" priority="4">
      <formula>LEN(TRIM(C66))=0</formula>
    </cfRule>
  </conditionalFormatting>
  <conditionalFormatting sqref="C67:AR86">
    <cfRule type="containsBlanks" dxfId="8" priority="3">
      <formula>LEN(TRIM(C67))=0</formula>
    </cfRule>
  </conditionalFormatting>
  <conditionalFormatting sqref="F8">
    <cfRule type="expression" dxfId="3" priority="2">
      <formula>$G$5=""</formula>
    </cfRule>
  </conditionalFormatting>
  <conditionalFormatting sqref="G7">
    <cfRule type="expression" dxfId="1" priority="1">
      <formula>$G$5=""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Входная проверочная работа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0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45173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0.33333333333333331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3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0.66666666666666663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6</v>
      </c>
      <c r="H5" s="97"/>
      <c r="I5" s="102" t="s">
        <v>52</v>
      </c>
      <c r="J5" s="103"/>
      <c r="K5" s="103"/>
      <c r="L5" s="104"/>
      <c r="M5" s="84">
        <f>(E8*1+E9*0.64+E10*0.32+E11*0.16)/G6</f>
        <v>0.37333333333333329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3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5</v>
      </c>
      <c r="AE7" s="77" t="s">
        <v>27</v>
      </c>
      <c r="AF7" s="77"/>
      <c r="AG7" s="77">
        <f>COUNTIF(Таблица!M6:M65,1)</f>
        <v>0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6</v>
      </c>
      <c r="N8" s="88"/>
      <c r="O8" s="26" t="s">
        <v>81</v>
      </c>
      <c r="P8" s="24">
        <f>'1'!I6</f>
        <v>7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1</v>
      </c>
      <c r="F9" s="81"/>
      <c r="G9" s="86">
        <f>E9/$G$6</f>
        <v>0.33333333333333331</v>
      </c>
      <c r="H9" s="86"/>
      <c r="I9" s="77" t="s">
        <v>23</v>
      </c>
      <c r="J9" s="77"/>
      <c r="K9" s="77"/>
      <c r="L9" s="77"/>
      <c r="M9" s="87">
        <f>'1'!G7</f>
        <v>8</v>
      </c>
      <c r="N9" s="88"/>
      <c r="O9" s="26" t="s">
        <v>81</v>
      </c>
      <c r="P9" s="24">
        <f>'1'!I7</f>
        <v>10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1</v>
      </c>
      <c r="F10" s="81"/>
      <c r="G10" s="86">
        <f>E10/$G$6</f>
        <v>0.33333333333333331</v>
      </c>
      <c r="H10" s="86"/>
      <c r="I10" s="77" t="s">
        <v>20</v>
      </c>
      <c r="J10" s="77"/>
      <c r="K10" s="77"/>
      <c r="L10" s="77"/>
      <c r="M10" s="87">
        <f>'1'!G8</f>
        <v>11</v>
      </c>
      <c r="N10" s="88"/>
      <c r="O10" s="26" t="s">
        <v>81</v>
      </c>
      <c r="P10" s="24">
        <f>'1'!I8</f>
        <v>12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1</v>
      </c>
      <c r="F11" s="83"/>
      <c r="G11" s="85">
        <f>E11/$G$6</f>
        <v>0.33333333333333331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1;3;5;6;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>2;4;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/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2023-09-10T16:05:03Z</dcterms:modified>
</cp:coreProperties>
</file>