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5621"/>
</workbook>
</file>

<file path=xl/calcChain.xml><?xml version="1.0" encoding="utf-8"?>
<calcChain xmlns="http://schemas.openxmlformats.org/spreadsheetml/2006/main">
  <c r="A3" i="10" l="1"/>
  <c r="D21" i="10" l="1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C12" i="10"/>
  <c r="C13" i="10"/>
  <c r="D13" i="10" s="1"/>
  <c r="C14" i="10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14" i="10" l="1"/>
  <c r="D8" i="10"/>
  <c r="D11" i="10"/>
  <c r="D7" i="10"/>
  <c r="D12" i="10"/>
  <c r="D10" i="10"/>
  <c r="D9" i="10"/>
  <c r="D6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<sst xmlns="http://schemas.openxmlformats.org/spreadsheetml/2006/main" count="153" uniqueCount="112">
  <si>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</si>
  <si>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</si>
  <si>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</si>
  <si>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</si>
  <si>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</si>
  <si>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</si>
  <si>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</si>
  <si>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</si>
  <si>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</si>
  <si>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</si>
  <si>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</si>
  <si>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</si>
  <si>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</si>
  <si>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</si>
  <si>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</si>
  <si>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</si>
  <si>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</si>
  <si>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</si>
  <si>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</si>
  <si>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</si>
  <si>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</si>
  <si>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</si>
  <si>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</si>
  <si>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</si>
  <si>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</si>
  <si>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</si>
  <si>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</si>
  <si>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</si>
  <si>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</si>
  <si>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</si>
  <si>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</si>
  <si>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</si>
  <si>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</si>
  <si>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</si>
  <si>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</si>
  <si>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</si>
  <si>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</si>
  <si>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</si>
  <si>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</si>
  <si>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</si>
  <si>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</si>
  <si>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</si>
  <si>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</si>
  <si>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</si>
  <si>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</si>
  <si>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</si>
  <si>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</si>
  <si>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</si>
  <si>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</si>
  <si>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</si>
  <si>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</si>
  <si>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</si>
  <si>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</si>
  <si>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</si>
  <si>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</si>
  <si>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</si>
  <si>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</si>
  <si>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</si>
  <si>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</si>
  <si>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</si>
  <si>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</si>
  <si>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</si>
  <si>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</si>
  <si>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</si>
  <si>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</si>
  <si>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</si>
  <si>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</si>
  <si>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</si>
  <si>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</si>
  <si>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</si>
  <si>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</si>
  <si>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</si>
  <si>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</si>
  <si>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</si>
  <si>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</si>
  <si>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</si>
  <si>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</si>
  <si>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</si>
  <si>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</si>
  <si>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</si>
  <si>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</si>
  <si>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</si>
  <si>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</si>
  <si>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</si>
  <si>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</si>
  <si>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</si>
  <si>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</si>
  <si>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</si>
  <si>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</si>
  <si>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</si>
  <si>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</si>
  <si>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</si>
  <si>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</si>
  <si>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</si>
  <si>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Математика</t>
  </si>
  <si>
    <t>Итоговая контрольная работа по математике</t>
  </si>
  <si>
    <t>Контрольная работа</t>
  </si>
  <si>
    <t>Дробные числа и действия над ними</t>
  </si>
  <si>
    <t>Васина Валерия</t>
  </si>
  <si>
    <t>Гаврилов Иван</t>
  </si>
  <si>
    <t>Загрубина Вера</t>
  </si>
  <si>
    <t>Хисаметдинова Даша</t>
  </si>
  <si>
    <t>Мухина Галина</t>
  </si>
  <si>
    <t>Мухина Нина</t>
  </si>
  <si>
    <t>Самохина Марина</t>
  </si>
  <si>
    <t>6А</t>
  </si>
  <si>
    <t>Нахождение дроби от числа и числа по его дроби</t>
  </si>
  <si>
    <t>Прямоугольная система координат</t>
  </si>
  <si>
    <t>Параллельные прямые</t>
  </si>
  <si>
    <t>Перпендикулярные прямые</t>
  </si>
  <si>
    <t>Линейные уравнения с одной неизвестной</t>
  </si>
  <si>
    <t>Решение задач с помощью уравнений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</si>
</sst>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48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I20" sqref="I20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98</v>
      </c>
      <c r="C2" s="10"/>
      <c r="D2" s="52" t="s">
        <v>55</v>
      </c>
      <c r="E2" s="52"/>
      <c r="F2" s="52"/>
      <c r="G2" s="53" t="s">
        <v>94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99</v>
      </c>
      <c r="C3" s="10"/>
      <c r="D3" s="52" t="s">
        <v>56</v>
      </c>
      <c r="E3" s="52"/>
      <c r="F3" s="52"/>
      <c r="G3" s="53" t="s">
        <v>105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 t="s">
        <v>100</v>
      </c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 t="s">
        <v>102</v>
      </c>
      <c r="C5" s="10"/>
      <c r="D5" s="52" t="s">
        <v>58</v>
      </c>
      <c r="E5" s="52"/>
      <c r="F5" s="52"/>
      <c r="G5" s="54">
        <v>45434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 t="s">
        <v>103</v>
      </c>
      <c r="C6" s="10"/>
      <c r="D6" s="52" t="s">
        <v>59</v>
      </c>
      <c r="E6" s="52"/>
      <c r="F6" s="52"/>
      <c r="G6" s="53" t="s">
        <v>95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 t="s">
        <v>104</v>
      </c>
      <c r="C7" s="10"/>
      <c r="D7" s="52" t="s">
        <v>60</v>
      </c>
      <c r="E7" s="52"/>
      <c r="F7" s="52"/>
      <c r="G7" s="53">
        <v>7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 t="s">
        <v>101</v>
      </c>
      <c r="C8" s="10"/>
      <c r="D8" s="52" t="s">
        <v>64</v>
      </c>
      <c r="E8" s="52"/>
      <c r="F8" s="52"/>
      <c r="G8" s="53" t="s">
        <v>96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1</v>
      </c>
      <c r="G11" s="58"/>
      <c r="H11" s="58"/>
      <c r="I11" s="43" t="s">
        <v>97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2</v>
      </c>
      <c r="G12" s="58"/>
      <c r="H12" s="58"/>
      <c r="I12" s="43" t="s">
        <v>106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1</v>
      </c>
      <c r="G13" s="58"/>
      <c r="H13" s="58"/>
      <c r="I13" s="43" t="s">
        <v>107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1</v>
      </c>
      <c r="G14" s="58"/>
      <c r="H14" s="58"/>
      <c r="I14" s="43" t="s">
        <v>108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109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2</v>
      </c>
      <c r="G16" s="58"/>
      <c r="H16" s="58"/>
      <c r="I16" s="43" t="s">
        <v>110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3</v>
      </c>
      <c r="G17" s="58"/>
      <c r="H17" s="58"/>
      <c r="I17" s="43" t="s">
        <v>111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 t="str">
        <f t="shared" si="1"/>
        <v/>
      </c>
      <c r="E18" s="55"/>
      <c r="F18" s="58"/>
      <c r="G18" s="58"/>
      <c r="H18" s="58"/>
      <c r="I18" s="43"/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 t="str">
        <f t="shared" si="1"/>
        <v/>
      </c>
      <c r="E19" s="55"/>
      <c r="F19" s="58"/>
      <c r="G19" s="58"/>
      <c r="H19" s="58"/>
      <c r="I19" s="43"/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 t="str">
        <f t="shared" si="1"/>
        <v/>
      </c>
      <c r="E20" s="55"/>
      <c r="F20" s="58"/>
      <c r="G20" s="58"/>
      <c r="H20" s="58"/>
      <c r="I20" s="43"/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 t="str">
        <f t="shared" si="1"/>
        <v/>
      </c>
      <c r="E21" s="55"/>
      <c r="F21" s="58"/>
      <c r="G21" s="58"/>
      <c r="H21" s="58"/>
      <c r="I21" s="43"/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47" priority="3">
      <formula>LEN(TRIM(D11))=0</formula>
    </cfRule>
    <cfRule type="expression" dxfId="46" priority="4">
      <formula>"&lt;1"</formula>
    </cfRule>
  </conditionalFormatting>
  <conditionalFormatting sqref="D11:I50">
    <cfRule type="notContainsBlanks" dxfId="45" priority="2">
      <formula>LEN(TRIM(D11))&gt;0</formula>
    </cfRule>
  </conditionalFormatting>
  <conditionalFormatting sqref="F11:I50">
    <cfRule type="expression" dxfId="44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I8" sqref="I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76" t="s">
        <v>82</v>
      </c>
      <c r="B1" s="76"/>
      <c r="C1" s="76"/>
      <c r="D1" s="76"/>
      <c r="E1" s="76"/>
      <c r="F1" s="76"/>
      <c r="G1" s="76"/>
      <c r="H1" s="76"/>
      <c r="I1" s="33">
        <v>7</v>
      </c>
    </row>
    <row r="2" spans="1:14" ht="15" customHeight="1" x14ac:dyDescent="0.25">
      <c r="A2" s="75" t="s">
        <v>80</v>
      </c>
      <c r="B2" s="75"/>
      <c r="C2" s="75"/>
      <c r="D2" s="75"/>
      <c r="E2" s="75"/>
      <c r="F2" s="75"/>
      <c r="G2" s="75"/>
      <c r="H2" s="75"/>
      <c r="I2" s="75"/>
      <c r="J2" s="28"/>
      <c r="K2" s="28"/>
      <c r="L2" s="28"/>
      <c r="M2" s="28"/>
      <c r="N2" s="28"/>
    </row>
    <row r="3" spans="1:14" ht="21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72" t="s">
        <v>78</v>
      </c>
      <c r="G4" s="73"/>
      <c r="H4" s="73"/>
      <c r="I4" s="74"/>
      <c r="L4" s="29"/>
      <c r="M4" s="29"/>
      <c r="N4" s="29"/>
    </row>
    <row r="5" spans="1:14" s="32" customFormat="1" ht="21" customHeight="1" x14ac:dyDescent="0.25">
      <c r="A5" s="71" t="s">
        <v>73</v>
      </c>
      <c r="B5" s="71"/>
      <c r="C5" s="71"/>
      <c r="D5" s="71"/>
      <c r="E5" s="71"/>
      <c r="F5" s="30" t="s">
        <v>77</v>
      </c>
      <c r="G5" s="31">
        <v>0</v>
      </c>
      <c r="H5" s="30" t="s">
        <v>79</v>
      </c>
      <c r="I5" s="34">
        <v>4</v>
      </c>
      <c r="J5" s="1"/>
      <c r="K5" s="1"/>
    </row>
    <row r="6" spans="1:14" s="32" customFormat="1" ht="21" customHeight="1" x14ac:dyDescent="0.25">
      <c r="A6" s="71" t="s">
        <v>74</v>
      </c>
      <c r="B6" s="71"/>
      <c r="C6" s="71"/>
      <c r="D6" s="71"/>
      <c r="E6" s="71"/>
      <c r="F6" s="30" t="s">
        <v>77</v>
      </c>
      <c r="G6" s="31">
        <f>IF(I5="","",I5+1)</f>
        <v>5</v>
      </c>
      <c r="H6" s="30" t="s">
        <v>79</v>
      </c>
      <c r="I6" s="34">
        <v>8</v>
      </c>
      <c r="J6" s="1"/>
      <c r="K6" s="1"/>
    </row>
    <row r="7" spans="1:14" s="32" customFormat="1" ht="21" customHeight="1" x14ac:dyDescent="0.25">
      <c r="A7" s="71" t="s">
        <v>75</v>
      </c>
      <c r="B7" s="71"/>
      <c r="C7" s="71"/>
      <c r="D7" s="71"/>
      <c r="E7" s="71"/>
      <c r="F7" s="30" t="s">
        <v>77</v>
      </c>
      <c r="G7" s="31">
        <f t="shared" ref="G7:G8" si="0">IF(I6="","",I6+1)</f>
        <v>9</v>
      </c>
      <c r="H7" s="30" t="s">
        <v>79</v>
      </c>
      <c r="I7" s="34">
        <v>10</v>
      </c>
      <c r="J7" s="1"/>
      <c r="K7" s="1"/>
    </row>
    <row r="8" spans="1:14" s="32" customFormat="1" ht="21" customHeight="1" x14ac:dyDescent="0.25">
      <c r="A8" s="71" t="s">
        <v>76</v>
      </c>
      <c r="B8" s="71"/>
      <c r="C8" s="71"/>
      <c r="D8" s="71"/>
      <c r="E8" s="71"/>
      <c r="F8" s="30" t="s">
        <v>77</v>
      </c>
      <c r="G8" s="31">
        <f t="shared" si="0"/>
        <v>11</v>
      </c>
      <c r="H8" s="30" t="s">
        <v>79</v>
      </c>
      <c r="I8" s="34">
        <v>12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AR86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64" t="str">
        <f>IF(Списки!G8="","",Списки!G8)</f>
        <v>Контрольная работа</v>
      </c>
      <c r="B1" s="64"/>
      <c r="C1" s="64"/>
      <c r="D1" s="64"/>
      <c r="E1" s="64"/>
      <c r="F1" s="64"/>
      <c r="G1" s="65" t="s">
        <v>65</v>
      </c>
      <c r="H1" s="65"/>
      <c r="I1" s="65"/>
      <c r="J1" s="65"/>
      <c r="K1" s="65"/>
      <c r="L1" s="65"/>
      <c r="M1" s="65" t="s">
        <v>66</v>
      </c>
      <c r="N1" s="65"/>
      <c r="O1" s="66" t="str">
        <f>IF(Списки!G2="","",Списки!G2)</f>
        <v>Математика</v>
      </c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3" spans="1:85" ht="32.25" customHeight="1" x14ac:dyDescent="0.25">
      <c r="A3" s="69" t="str">
        <f>IF(Списки!G6="","",Списки!G6)</f>
        <v>Итоговая контрольная работа по математике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45434</v>
      </c>
      <c r="C4" s="23" t="s">
        <v>56</v>
      </c>
      <c r="D4" s="35" t="str">
        <f>IF(Списки!G3="","",Списки!G3)</f>
        <v>6А</v>
      </c>
      <c r="E4" s="70" t="s">
        <v>67</v>
      </c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 t="str">
        <f>IF(Списки!$G$7="","",IF(Списки!W1&lt;=Списки!$G$7,Списки!$D$11+Списки!W1-1,""))</f>
        <v/>
      </c>
      <c r="M5" s="44" t="str">
        <f>IF(Списки!$G$7="","",IF(Списки!X1&lt;=Списки!$G$7,Списки!$D$11+Списки!X1-1,""))</f>
        <v/>
      </c>
      <c r="N5" s="44" t="str">
        <f>IF(Списки!$G$7="","",IF(Списки!Y1&lt;=Списки!$G$7,Списки!$D$11+Списки!Y1-1,""))</f>
        <v/>
      </c>
      <c r="O5" s="44" t="str">
        <f>IF(Списки!$G$7="","",IF(Списки!Z1&lt;=Списки!$G$7,Списки!$D$11+Списки!Z1-1,""))</f>
        <v/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3</v>
      </c>
      <c r="AU5" s="27">
        <f>IF(F66="","",IF(F66&gt;='1'!$I$1/2,1,IF(F66&gt;='1'!$I$1*0.2,2,IF(Таблица!F66&gt;0,3,IF(Таблица!F66=0,4,5)))))</f>
        <v>3</v>
      </c>
      <c r="AV5" s="27">
        <f>IF(G66="","",IF(G66&gt;='1'!$I$1/2,1,IF(G66&gt;='1'!$I$1*0.2,2,IF(Таблица!G66&gt;0,3,IF(Таблица!G66=0,4,5)))))</f>
        <v>3</v>
      </c>
      <c r="AW5" s="27">
        <f>IF(H66="","",IF(H66&gt;='1'!$I$1/2,1,IF(H66&gt;='1'!$I$1*0.2,2,IF(Таблица!H66&gt;0,3,IF(Таблица!H66=0,4,5)))))</f>
        <v>3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1</v>
      </c>
      <c r="AZ5" s="27">
        <f>IF(K66="","",IF(K66&gt;='1'!$I$1/2,1,IF(K66&gt;='1'!$I$1*0.2,2,IF(Таблица!K66&gt;0,3,IF(Таблица!K66=0,4,5)))))</f>
        <v>2</v>
      </c>
      <c r="BA5" s="27" t="str">
        <f>IF(L66="","",IF(L66&gt;='1'!$I$1/2,1,IF(L66&gt;='1'!$I$1*0.2,2,IF(Таблица!L66&gt;0,3,IF(Таблица!L66=0,4,5)))))</f>
        <v/>
      </c>
      <c r="BB5" s="27" t="str">
        <f>IF(M66="","",IF(M66&gt;='1'!$I$1/2,1,IF(M66&gt;='1'!$I$1*0.2,2,IF(Таблица!M66&gt;0,3,IF(Таблица!M66=0,4,5)))))</f>
        <v/>
      </c>
      <c r="BC5" s="27" t="str">
        <f>IF(N66="","",IF(N66&gt;='1'!$I$1/2,1,IF(N66&gt;='1'!$I$1*0.2,2,IF(Таблица!N66&gt;0,3,IF(Таблица!N66=0,4,5)))))</f>
        <v/>
      </c>
      <c r="BD5" s="27" t="str">
        <f>IF(O66="","",IF(O66&gt;='1'!$I$1/2,1,IF(O66&gt;='1'!$I$1*0.2,2,IF(Таблица!O66&gt;0,3,IF(Таблица!O66=0,4,5)))))</f>
        <v/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Васина Валерия</v>
      </c>
      <c r="B6" s="4"/>
      <c r="C6" s="20">
        <f>IF(COUNTBLANK(E6:AR6)=40,"",SUM(E6:AR6))</f>
        <v>5</v>
      </c>
      <c r="D6" s="20">
        <f>IF(COUNTBLANK(E6:AR6)=40,"",IF(C6&gt;='1'!$G$8,5,IF(C6&gt;='1'!$G$7,4,IF(C6&gt;='1'!$G$6,3,2))))</f>
        <v>3</v>
      </c>
      <c r="E6" s="7">
        <v>0</v>
      </c>
      <c r="F6" s="7">
        <v>1</v>
      </c>
      <c r="G6" s="7">
        <v>0</v>
      </c>
      <c r="H6" s="7">
        <v>1</v>
      </c>
      <c r="I6" s="7">
        <v>0</v>
      </c>
      <c r="J6" s="7">
        <v>2</v>
      </c>
      <c r="K6" s="7">
        <v>1</v>
      </c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Гаврилов Иван</v>
      </c>
      <c r="B7" s="4"/>
      <c r="C7" s="20">
        <f t="shared" ref="C7:C45" si="0">IF(COUNTBLANK(E7:AR7)=40,"",SUM(E7:AR7))</f>
        <v>7</v>
      </c>
      <c r="D7" s="20">
        <f>IF(COUNTBLANK(E7:AR7)=40,"",IF(C7&gt;='1'!$G$8,5,IF(C7&gt;='1'!$G$7,4,IF(C7&gt;='1'!$G$6,3,2))))</f>
        <v>3</v>
      </c>
      <c r="E7" s="7">
        <v>2</v>
      </c>
      <c r="F7" s="7">
        <v>1</v>
      </c>
      <c r="G7" s="7">
        <v>1</v>
      </c>
      <c r="H7" s="7">
        <v>1</v>
      </c>
      <c r="I7" s="7">
        <v>1</v>
      </c>
      <c r="J7" s="7">
        <v>0</v>
      </c>
      <c r="K7" s="7">
        <v>1</v>
      </c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>Загрубина Вера</v>
      </c>
      <c r="B8" s="4"/>
      <c r="C8" s="20">
        <f t="shared" si="0"/>
        <v>4</v>
      </c>
      <c r="D8" s="20">
        <f>IF(COUNTBLANK(E8:AR8)=40,"",IF(C8&gt;='1'!$G$8,5,IF(C8&gt;='1'!$G$7,4,IF(C8&gt;='1'!$G$6,3,2))))</f>
        <v>2</v>
      </c>
      <c r="E8" s="7">
        <v>2</v>
      </c>
      <c r="F8" s="7">
        <v>0</v>
      </c>
      <c r="G8" s="7">
        <v>1</v>
      </c>
      <c r="H8" s="7">
        <v>1</v>
      </c>
      <c r="I8" s="7">
        <v>0</v>
      </c>
      <c r="J8" s="7">
        <v>0</v>
      </c>
      <c r="K8" s="7">
        <v>0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>Мухина Галина</v>
      </c>
      <c r="B9" s="4"/>
      <c r="C9" s="20">
        <f t="shared" si="0"/>
        <v>5</v>
      </c>
      <c r="D9" s="20">
        <f>IF(COUNTBLANK(E9:AR9)=40,"",IF(C9&gt;='1'!$G$8,5,IF(C9&gt;='1'!$G$7,4,IF(C9&gt;='1'!$G$6,3,2))))</f>
        <v>3</v>
      </c>
      <c r="E9" s="7">
        <v>2</v>
      </c>
      <c r="F9" s="7">
        <v>2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>Мухина Нина</v>
      </c>
      <c r="B10" s="4"/>
      <c r="C10" s="20">
        <f t="shared" si="0"/>
        <v>6</v>
      </c>
      <c r="D10" s="20">
        <f>IF(COUNTBLANK(E10:AR10)=40,"",IF(C10&gt;='1'!$G$8,5,IF(C10&gt;='1'!$G$7,4,IF(C10&gt;='1'!$G$6,3,2))))</f>
        <v>3</v>
      </c>
      <c r="E10" s="7">
        <v>1</v>
      </c>
      <c r="F10" s="7">
        <v>1</v>
      </c>
      <c r="G10" s="7">
        <v>1</v>
      </c>
      <c r="H10" s="7">
        <v>1</v>
      </c>
      <c r="I10" s="7">
        <v>0</v>
      </c>
      <c r="J10" s="7">
        <v>0</v>
      </c>
      <c r="K10" s="7">
        <v>2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>Самохина Марина</v>
      </c>
      <c r="B11" s="4"/>
      <c r="C11" s="20">
        <f t="shared" si="0"/>
        <v>7</v>
      </c>
      <c r="D11" s="20">
        <f>IF(COUNTBLANK(E11:AR11)=40,"",IF(C11&gt;='1'!$G$8,5,IF(C11&gt;='1'!$G$7,4,IF(C11&gt;='1'!$G$6,3,2))))</f>
        <v>3</v>
      </c>
      <c r="E11" s="7">
        <v>2</v>
      </c>
      <c r="F11" s="7">
        <v>2</v>
      </c>
      <c r="G11" s="7">
        <v>1</v>
      </c>
      <c r="H11" s="7">
        <v>1</v>
      </c>
      <c r="I11" s="7">
        <v>1</v>
      </c>
      <c r="J11" s="7">
        <v>0</v>
      </c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>Хисаметдинова Даша</v>
      </c>
      <c r="B12" s="4"/>
      <c r="C12" s="20">
        <f t="shared" si="0"/>
        <v>10</v>
      </c>
      <c r="D12" s="20">
        <f>IF(COUNTBLANK(E12:AR12)=40,"",IF(C12&gt;='1'!$G$8,5,IF(C12&gt;='1'!$G$7,4,IF(C12&gt;='1'!$G$6,3,2))))</f>
        <v>4</v>
      </c>
      <c r="E12" s="7">
        <v>1</v>
      </c>
      <c r="F12" s="7">
        <v>2</v>
      </c>
      <c r="G12" s="7">
        <v>1</v>
      </c>
      <c r="H12" s="7">
        <v>1</v>
      </c>
      <c r="I12" s="7">
        <v>1</v>
      </c>
      <c r="J12" s="7">
        <v>1</v>
      </c>
      <c r="K12" s="7">
        <v>3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/>
      </c>
      <c r="AX12" s="9" t="str">
        <f t="shared" si="1"/>
        <v>5;</v>
      </c>
      <c r="AY12" s="9" t="str">
        <f t="shared" si="1"/>
        <v>6;</v>
      </c>
      <c r="AZ12" s="9" t="str">
        <f t="shared" si="1"/>
        <v/>
      </c>
      <c r="BA12" s="9" t="str">
        <f t="shared" si="1"/>
        <v/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>7;</v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>1;</v>
      </c>
      <c r="AU14" s="9" t="str">
        <f t="shared" ref="AU14:CG14" si="3">IF(AU$5=3,CONCATENATE(AU$4,";"),"")</f>
        <v>2;</v>
      </c>
      <c r="AV14" s="9" t="str">
        <f t="shared" si="3"/>
        <v>3;</v>
      </c>
      <c r="AW14" s="9" t="str">
        <f t="shared" si="3"/>
        <v>4;</v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/>
      </c>
      <c r="AU15" s="9" t="str">
        <f t="shared" ref="AU15:CG15" si="4">IF(AU$5=4,CONCATENATE(AU$4,";"),"")</f>
        <v/>
      </c>
      <c r="AV15" s="9" t="str">
        <f t="shared" si="4"/>
        <v/>
      </c>
      <c r="AW15" s="9" t="str">
        <f t="shared" si="4"/>
        <v/>
      </c>
      <c r="AX15" s="9" t="str">
        <f t="shared" si="4"/>
        <v/>
      </c>
      <c r="AY15" s="9" t="str">
        <f t="shared" si="4"/>
        <v/>
      </c>
      <c r="AZ15" s="9" t="str">
        <f t="shared" si="4"/>
        <v/>
      </c>
      <c r="BA15" s="9" t="str">
        <f t="shared" si="4"/>
        <v/>
      </c>
      <c r="BB15" s="9" t="str">
        <f t="shared" si="4"/>
        <v/>
      </c>
      <c r="BC15" s="9" t="str">
        <f t="shared" si="4"/>
        <v/>
      </c>
      <c r="BD15" s="9" t="str">
        <f t="shared" si="4"/>
        <v/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2" t="str">
        <f>CONCATENATE(AT12,AU12,AV12,AW12,AX12,AY12,AZ12,BA12,BB12,BC12,BD12,BE12,BF12,BG12,BH12,BI12,BJ12,BK12,BL12,BM12,BN12,BO12,BP12,BQ12,BR12,BS12,BT12,BU12,BV12,BW12,BX12,BY12,BZ12,CA12,CB12,CC12,CD12,CE12,CF12,CG12)</f>
        <v>5;6;</v>
      </c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2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>7;</v>
      </c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2" t="str">
        <f t="shared" si="5"/>
        <v>1;2;3;4;</v>
      </c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2" t="str">
        <f t="shared" si="5"/>
        <v/>
      </c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6</v>
      </c>
      <c r="D66" s="20">
        <f>IF(C66="","",IF(C66&gt;=31,5,IF(C66&gt;=20,4,IF(C66&gt;=10,3,2))))</f>
        <v>2</v>
      </c>
      <c r="E66" s="41">
        <f>IF(COUNTBLANK(E6:E45)=40,"",COUNTIF(E6:E45,0))</f>
        <v>1</v>
      </c>
      <c r="F66" s="41">
        <f>IF(COUNTBLANK(F6:F45)=40,"",COUNTIF(F6:F45,0))</f>
        <v>1</v>
      </c>
      <c r="G66" s="41">
        <f t="shared" ref="G66:AR66" si="6">IF(COUNTBLANK(G6:G45)=40,"",COUNTIF(G6:G45,0))</f>
        <v>1</v>
      </c>
      <c r="H66" s="41">
        <f t="shared" si="6"/>
        <v>1</v>
      </c>
      <c r="I66" s="41">
        <f t="shared" si="6"/>
        <v>4</v>
      </c>
      <c r="J66" s="41">
        <f t="shared" si="6"/>
        <v>5</v>
      </c>
      <c r="K66" s="41">
        <f t="shared" si="6"/>
        <v>3</v>
      </c>
      <c r="L66" s="41" t="str">
        <f t="shared" si="6"/>
        <v/>
      </c>
      <c r="M66" s="41" t="str">
        <f t="shared" si="6"/>
        <v/>
      </c>
      <c r="N66" s="41" t="str">
        <f t="shared" si="6"/>
        <v/>
      </c>
      <c r="O66" s="41" t="str">
        <f t="shared" si="6"/>
        <v/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3"/>
      <c r="D67" s="63"/>
      <c r="E67" s="63" t="str">
        <f>IF(Списки!$I$11="","",Списки!$I$11)</f>
        <v>Дробные числа и действия над ними</v>
      </c>
      <c r="F67" s="63" t="str">
        <f>IF(Списки!$I$12="","",Списки!$I$12)</f>
        <v>Нахождение дроби от числа и числа по его дроби</v>
      </c>
      <c r="G67" s="63" t="str">
        <f>IF(Списки!$I$13="","",Списки!$I$13)</f>
        <v>Прямоугольная система координат</v>
      </c>
      <c r="H67" s="63" t="str">
        <f>IF(Списки!$I$14="","",Списки!$I$14)</f>
        <v>Параллельные прямые</v>
      </c>
      <c r="I67" s="63" t="str">
        <f>IF(Списки!$I$15="","",Списки!$I$15)</f>
        <v>Перпендикулярные прямые</v>
      </c>
      <c r="J67" s="63" t="str">
        <f>IF(Списки!$I$16="","",Списки!$I$16)</f>
        <v>Линейные уравнения с одной неизвестной</v>
      </c>
      <c r="K67" s="63" t="str">
        <f>IF(Списки!$I$17="","",Списки!$I$17)</f>
        <v>Решение задач с помощью уравнений</v>
      </c>
      <c r="L67" s="63" t="str">
        <f>IF(Списки!$I$18="","",Списки!$I$18)</f>
        <v/>
      </c>
      <c r="M67" s="63" t="str">
        <f>IF(Списки!$I$19="","",Списки!$I$19)</f>
        <v/>
      </c>
      <c r="N67" s="63" t="str">
        <f>IF(Списки!$I$20="","",Списки!$I$20)</f>
        <v/>
      </c>
      <c r="O67" s="63" t="str">
        <f>IF(Списки!$I$21="","",Списки!$I$21)</f>
        <v/>
      </c>
      <c r="P67" s="63" t="str">
        <f>IF(Списки!$I$22="","",Списки!$I$22)</f>
        <v/>
      </c>
      <c r="Q67" s="63" t="str">
        <f>IF(Списки!$I$23="","",Списки!$I$23)</f>
        <v/>
      </c>
      <c r="R67" s="63" t="str">
        <f>IF(Списки!$I$24="","",Списки!$I$24)</f>
        <v/>
      </c>
      <c r="S67" s="63" t="str">
        <f>IF(Списки!$I$25="","",Списки!$I$25)</f>
        <v/>
      </c>
      <c r="T67" s="63" t="str">
        <f>IF(Списки!$I$26="","",Списки!$I$26)</f>
        <v/>
      </c>
      <c r="U67" s="63" t="str">
        <f>IF(Списки!$I$27="","",Списки!$I$27)</f>
        <v/>
      </c>
      <c r="V67" s="63" t="str">
        <f>IF(Списки!$I$28="","",Списки!$I$28)</f>
        <v/>
      </c>
      <c r="W67" s="63" t="str">
        <f>IF(Списки!$I$29="","",Списки!$I$29)</f>
        <v/>
      </c>
      <c r="X67" s="63" t="str">
        <f>IF(Списки!$I$30="","",Списки!$I$30)</f>
        <v/>
      </c>
      <c r="Y67" s="63" t="str">
        <f>IF(Списки!$I$31="","",Списки!$I$31)</f>
        <v/>
      </c>
      <c r="Z67" s="63" t="str">
        <f>IF(Списки!$I$32="","",Списки!$I$32)</f>
        <v/>
      </c>
      <c r="AA67" s="63" t="str">
        <f>IF(Списки!$I$33="","",Списки!$I$33)</f>
        <v/>
      </c>
      <c r="AB67" s="63" t="str">
        <f>IF(Списки!$I$34="","",Списки!$I$34)</f>
        <v/>
      </c>
      <c r="AC67" s="63" t="str">
        <f>IF(Списки!$I$35="","",Списки!$I$35)</f>
        <v/>
      </c>
      <c r="AD67" s="63" t="str">
        <f>IF(Списки!$I$36="","",Списки!$I$36)</f>
        <v/>
      </c>
      <c r="AE67" s="63" t="str">
        <f>IF(Списки!$I$37="","",Списки!$I$37)</f>
        <v/>
      </c>
      <c r="AF67" s="63" t="str">
        <f>IF(Списки!$I$38="","",Списки!$I$38)</f>
        <v/>
      </c>
      <c r="AG67" s="63" t="str">
        <f>IF(Списки!$I$39="","",Списки!$I$39)</f>
        <v/>
      </c>
      <c r="AH67" s="63" t="str">
        <f>IF(Списки!$I$40="","",Списки!$I$40)</f>
        <v/>
      </c>
      <c r="AI67" s="63" t="str">
        <f>IF(Списки!$I$41="","",Списки!$I$41)</f>
        <v/>
      </c>
      <c r="AJ67" s="63" t="str">
        <f>IF(Списки!$I$42="","",Списки!$I$42)</f>
        <v/>
      </c>
      <c r="AK67" s="63" t="str">
        <f>IF(Списки!$I$43="","",Списки!$I$43)</f>
        <v/>
      </c>
      <c r="AL67" s="63" t="str">
        <f>IF(Списки!$I$44="","",Списки!$I$44)</f>
        <v/>
      </c>
      <c r="AM67" s="63" t="str">
        <f>IF(Списки!$I$45="","",Списки!$I$45)</f>
        <v/>
      </c>
      <c r="AN67" s="63" t="str">
        <f>IF(Списки!$I$46="","",Списки!$I$46)</f>
        <v/>
      </c>
      <c r="AO67" s="63" t="str">
        <f>IF(Списки!$I$47="","",Списки!$I$47)</f>
        <v/>
      </c>
      <c r="AP67" s="63" t="str">
        <f>IF(Списки!$I$48="","",Списки!$I$48)</f>
        <v/>
      </c>
      <c r="AQ67" s="63" t="str">
        <f>IF(Списки!$I$49="","",Списки!$I$49)</f>
        <v/>
      </c>
      <c r="AR67" s="63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1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</row>
    <row r="69" spans="1:44" x14ac:dyDescent="0.25">
      <c r="A69" s="5" t="s">
        <v>8</v>
      </c>
      <c r="B69" s="6">
        <f>COUNTIF($D$6:$D$45,3)</f>
        <v>5</v>
      </c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</row>
    <row r="70" spans="1:44" x14ac:dyDescent="0.25">
      <c r="A70" s="5" t="s">
        <v>9</v>
      </c>
      <c r="B70" s="6">
        <f>COUNTIF($D$6:$D$45,4)</f>
        <v>1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</row>
    <row r="71" spans="1:44" x14ac:dyDescent="0.25">
      <c r="A71" s="5" t="s">
        <v>6</v>
      </c>
      <c r="B71" s="6">
        <f>COUNTIF($D$6:$D$45,5)</f>
        <v>0</v>
      </c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</row>
    <row r="72" spans="1:44" x14ac:dyDescent="0.25"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</row>
    <row r="73" spans="1:44" x14ac:dyDescent="0.25">
      <c r="A73" s="67"/>
      <c r="B73" s="68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</row>
    <row r="74" spans="1:44" x14ac:dyDescent="0.25"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</row>
    <row r="75" spans="1:44" x14ac:dyDescent="0.25"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</row>
    <row r="76" spans="1:44" x14ac:dyDescent="0.25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</row>
    <row r="77" spans="1:44" x14ac:dyDescent="0.25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</row>
    <row r="78" spans="1:44" x14ac:dyDescent="0.25"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</row>
    <row r="79" spans="1:44" x14ac:dyDescent="0.25"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</row>
    <row r="80" spans="1:44" x14ac:dyDescent="0.25"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</row>
    <row r="81" spans="3:44" x14ac:dyDescent="0.25"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</row>
    <row r="82" spans="3:44" x14ac:dyDescent="0.25"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</row>
    <row r="83" spans="3:44" x14ac:dyDescent="0.25"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</row>
    <row r="84" spans="3:44" x14ac:dyDescent="0.25"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</row>
    <row r="85" spans="3:44" x14ac:dyDescent="0.25"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</row>
    <row r="86" spans="3:44" ht="25.5" customHeight="1" x14ac:dyDescent="0.25"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43" priority="34" operator="equal">
      <formula>5</formula>
    </cfRule>
    <cfRule type="cellIs" dxfId="42" priority="35" operator="equal">
      <formula>4</formula>
    </cfRule>
    <cfRule type="cellIs" dxfId="41" priority="36" operator="equal">
      <formula>3</formula>
    </cfRule>
    <cfRule type="cellIs" dxfId="40" priority="37" operator="equal">
      <formula>2</formula>
    </cfRule>
  </conditionalFormatting>
  <conditionalFormatting sqref="E66:AR66">
    <cfRule type="colorScale" priority="3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32">
      <dataBar>
        <cfvo type="min"/>
        <cfvo type="max"/>
        <color rgb="FF008AEF"/>
      </dataBar>
    </cfRule>
  </conditionalFormatting>
  <conditionalFormatting sqref="E5 E12:E45">
    <cfRule type="expression" dxfId="39" priority="30">
      <formula>$E$5=""</formula>
    </cfRule>
  </conditionalFormatting>
  <conditionalFormatting sqref="F5:F8 F13:F45">
    <cfRule type="expression" dxfId="38" priority="29">
      <formula>$F$5=""</formula>
    </cfRule>
  </conditionalFormatting>
  <conditionalFormatting sqref="G5:G9 G11 G13:G45">
    <cfRule type="expression" dxfId="37" priority="28">
      <formula>$G$5=""</formula>
    </cfRule>
  </conditionalFormatting>
  <conditionalFormatting sqref="H5:AR5 H13:AR13 I9:AR9 H7:AR8 I6 H15:AR45 H14:AI14 AM14:AR14 I12:J12 L12:AR12 I11:AR11 I10:J10 L10:AR10 K6:AR6">
    <cfRule type="expression" dxfId="36" priority="27">
      <formula>H$5=""</formula>
    </cfRule>
  </conditionalFormatting>
  <conditionalFormatting sqref="C66:AR66">
    <cfRule type="containsBlanks" dxfId="35" priority="26">
      <formula>LEN(TRIM(C66))=0</formula>
    </cfRule>
  </conditionalFormatting>
  <conditionalFormatting sqref="C67:AR86">
    <cfRule type="containsBlanks" dxfId="34" priority="25">
      <formula>LEN(TRIM(C67))=0</formula>
    </cfRule>
  </conditionalFormatting>
  <conditionalFormatting sqref="E10">
    <cfRule type="expression" dxfId="33" priority="24">
      <formula>$E$5=""</formula>
    </cfRule>
  </conditionalFormatting>
  <conditionalFormatting sqref="F10">
    <cfRule type="expression" dxfId="32" priority="23">
      <formula>$F$5=""</formula>
    </cfRule>
  </conditionalFormatting>
  <conditionalFormatting sqref="G10">
    <cfRule type="expression" dxfId="31" priority="22">
      <formula>$G$5=""</formula>
    </cfRule>
  </conditionalFormatting>
  <conditionalFormatting sqref="H10">
    <cfRule type="expression" dxfId="30" priority="21">
      <formula>H$5=""</formula>
    </cfRule>
  </conditionalFormatting>
  <conditionalFormatting sqref="G12">
    <cfRule type="expression" dxfId="27" priority="16">
      <formula>$E$5=""</formula>
    </cfRule>
  </conditionalFormatting>
  <conditionalFormatting sqref="H11">
    <cfRule type="expression" dxfId="26" priority="15">
      <formula>$E$5=""</formula>
    </cfRule>
  </conditionalFormatting>
  <conditionalFormatting sqref="H12">
    <cfRule type="expression" dxfId="25" priority="14">
      <formula>$E$5=""</formula>
    </cfRule>
  </conditionalFormatting>
  <conditionalFormatting sqref="H9">
    <cfRule type="expression" dxfId="24" priority="13">
      <formula>$E$5=""</formula>
    </cfRule>
  </conditionalFormatting>
  <conditionalFormatting sqref="H6">
    <cfRule type="expression" dxfId="23" priority="12">
      <formula>$E$5=""</formula>
    </cfRule>
  </conditionalFormatting>
  <conditionalFormatting sqref="AJ14">
    <cfRule type="expression" dxfId="22" priority="11">
      <formula>$E$5=""</formula>
    </cfRule>
  </conditionalFormatting>
  <conditionalFormatting sqref="AL14">
    <cfRule type="expression" dxfId="21" priority="10">
      <formula>$G$5=""</formula>
    </cfRule>
  </conditionalFormatting>
  <conditionalFormatting sqref="AK14">
    <cfRule type="expression" dxfId="20" priority="9">
      <formula>AK$5=""</formula>
    </cfRule>
  </conditionalFormatting>
  <conditionalFormatting sqref="F11:F12">
    <cfRule type="expression" dxfId="19" priority="8">
      <formula>$G$5=""</formula>
    </cfRule>
  </conditionalFormatting>
  <conditionalFormatting sqref="K12">
    <cfRule type="expression" dxfId="15" priority="7">
      <formula>K$5=""</formula>
    </cfRule>
  </conditionalFormatting>
  <conditionalFormatting sqref="E11">
    <cfRule type="expression" dxfId="13" priority="6">
      <formula>$G$5=""</formula>
    </cfRule>
  </conditionalFormatting>
  <conditionalFormatting sqref="E8:E9 F9">
    <cfRule type="expression" dxfId="11" priority="5">
      <formula>$G$5=""</formula>
    </cfRule>
  </conditionalFormatting>
  <conditionalFormatting sqref="K10">
    <cfRule type="expression" dxfId="9" priority="4">
      <formula>$G$5=""</formula>
    </cfRule>
  </conditionalFormatting>
  <conditionalFormatting sqref="J6">
    <cfRule type="expression" dxfId="7" priority="3">
      <formula>$G$5=""</formula>
    </cfRule>
  </conditionalFormatting>
  <conditionalFormatting sqref="E6">
    <cfRule type="expression" dxfId="5" priority="2">
      <formula>$G$5=""</formula>
    </cfRule>
  </conditionalFormatting>
  <conditionalFormatting sqref="E7">
    <cfRule type="expression" dxfId="3" priority="1">
      <formula>$G$5=""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topLeftCell="A4" zoomScale="85" zoomScaleNormal="85" workbookViewId="0">
      <selection sqref="A1:P19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математике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5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45434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0.14285714285714285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1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0.8571428571428571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1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 t="str">
        <f>Списки!G3</f>
        <v>6А</v>
      </c>
      <c r="H5" s="97"/>
      <c r="I5" s="102" t="s">
        <v>52</v>
      </c>
      <c r="J5" s="103"/>
      <c r="K5" s="103"/>
      <c r="L5" s="104"/>
      <c r="M5" s="84">
        <f>(E8*1+E9*0.64+E10*0.32+E11*0.16)/G6</f>
        <v>0.34285714285714292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7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4</v>
      </c>
      <c r="AE7" s="77" t="s">
        <v>27</v>
      </c>
      <c r="AF7" s="77"/>
      <c r="AG7" s="77">
        <f>COUNTIF(Таблица!M6:M65,1)</f>
        <v>0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5</v>
      </c>
      <c r="N8" s="88"/>
      <c r="O8" s="26" t="s">
        <v>81</v>
      </c>
      <c r="P8" s="24">
        <f>'1'!I6</f>
        <v>8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1</v>
      </c>
      <c r="F9" s="81"/>
      <c r="G9" s="86">
        <f>E9/$G$6</f>
        <v>0.14285714285714285</v>
      </c>
      <c r="H9" s="86"/>
      <c r="I9" s="77" t="s">
        <v>23</v>
      </c>
      <c r="J9" s="77"/>
      <c r="K9" s="77"/>
      <c r="L9" s="77"/>
      <c r="M9" s="87">
        <f>'1'!G7</f>
        <v>9</v>
      </c>
      <c r="N9" s="88"/>
      <c r="O9" s="26" t="s">
        <v>81</v>
      </c>
      <c r="P9" s="24">
        <f>'1'!I7</f>
        <v>10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5</v>
      </c>
      <c r="F10" s="81"/>
      <c r="G10" s="86">
        <f>E10/$G$6</f>
        <v>0.7142857142857143</v>
      </c>
      <c r="H10" s="86"/>
      <c r="I10" s="77" t="s">
        <v>20</v>
      </c>
      <c r="J10" s="77"/>
      <c r="K10" s="77"/>
      <c r="L10" s="77"/>
      <c r="M10" s="87">
        <f>'1'!G8</f>
        <v>11</v>
      </c>
      <c r="N10" s="88"/>
      <c r="O10" s="26" t="s">
        <v>81</v>
      </c>
      <c r="P10" s="24">
        <f>'1'!I8</f>
        <v>12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1</v>
      </c>
      <c r="F11" s="83"/>
      <c r="G11" s="85">
        <f>E11/$G$6</f>
        <v>0.14285714285714285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/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>1;2;3;4;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>7;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5;6;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2024-05-24T05:35:00Z</cp:lastPrinted>
  <dcterms:created xsi:type="dcterms:W3CDTF">2016-01-19T09:37:14Z</dcterms:created>
  <dcterms:modified xsi:type="dcterms:W3CDTF">2024-05-24T06:05:10Z</dcterms:modified>
</cp:coreProperties>
</file>