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7" i="10" l="1"/>
  <c r="D8" i="10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6" i="10" l="1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<sst xmlns="http://schemas.openxmlformats.org/spreadsheetml/2006/main" count="147" uniqueCount="106">
  <si>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</si>
  <si>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</si>
  <si>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</si>
  <si>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</si>
  <si>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</si>
  <si>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</si>
  <si>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</si>
  <si>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</si>
  <si>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</si>
  <si>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</si>
  <si>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</si>
  <si>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</si>
  <si>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</si>
  <si>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</si>
  <si>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</si>
  <si>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</si>
  <si>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</si>
  <si>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</si>
  <si>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</si>
  <si>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</si>
  <si>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</si>
  <si>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</si>
  <si>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</si>
  <si>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</si>
  <si>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</si>
  <si>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</si>
  <si>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</si>
  <si>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</si>
  <si>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</si>
  <si>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</si>
  <si>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</si>
  <si>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</si>
  <si>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</si>
  <si>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</si>
  <si>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</si>
  <si>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</si>
  <si>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</si>
  <si>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</si>
  <si>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</si>
  <si>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</si>
  <si>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</si>
  <si>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</si>
  <si>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</si>
  <si>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</si>
  <si>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</si>
  <si>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</si>
  <si>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</si>
  <si>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</si>
  <si>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</si>
  <si>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</si>
  <si>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</si>
  <si>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</si>
  <si>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</si>
  <si>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</si>
  <si>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</si>
  <si>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</si>
  <si>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</si>
  <si>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</si>
  <si>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</si>
  <si>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</si>
  <si>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</si>
  <si>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</si>
  <si>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</si>
  <si>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</si>
  <si>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</si>
  <si>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</si>
  <si>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</si>
  <si>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</si>
  <si>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</si>
  <si>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</si>
  <si>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</si>
  <si>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</si>
  <si>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</si>
  <si>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</si>
  <si>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</si>
  <si>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</si>
  <si>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</si>
  <si>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</si>
  <si>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</si>
  <si>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</si>
  <si>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</si>
  <si>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</si>
  <si>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</si>
  <si>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</si>
  <si>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</si>
  <si>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</si>
  <si>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</si>
  <si>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</si>
  <si>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</si>
  <si>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</si>
  <si>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</si>
  <si>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</si>
  <si>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</si>
  <si>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Виноградов Артем</t>
  </si>
  <si>
    <t>Ветрова К.А.</t>
  </si>
  <si>
    <t>История России. Всеобщая история</t>
  </si>
  <si>
    <t>Контрольная работа</t>
  </si>
  <si>
    <t>Знание дат / Знание исторических деятелей</t>
  </si>
  <si>
    <t>Систематизация исторической информации</t>
  </si>
  <si>
    <t>Работа с информацией, представленной в виде схемы</t>
  </si>
  <si>
    <t>Итоговая контрольная работа по истории</t>
  </si>
  <si>
    <t>Знание исторических фактов, процессов, явлений</t>
  </si>
  <si>
    <t>Использование исторических сведений для аргументации точки зрения</t>
  </si>
  <si>
    <t>Работа с иллюстративным материалом и картой (схемой)</t>
  </si>
  <si>
    <t xml:space="preserve">Знание фактов истории культуры </t>
  </si>
  <si>
    <t xml:space="preserve">Знание понятий, терминов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</si>
</sst>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21" sqref="I21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93</v>
      </c>
      <c r="C2" s="10">
        <v>1</v>
      </c>
      <c r="D2" s="57" t="s">
        <v>55</v>
      </c>
      <c r="E2" s="57"/>
      <c r="F2" s="57"/>
      <c r="G2" s="60" t="s">
        <v>95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/>
      <c r="C3" s="10"/>
      <c r="D3" s="57" t="s">
        <v>56</v>
      </c>
      <c r="E3" s="57"/>
      <c r="F3" s="57"/>
      <c r="G3" s="60">
        <v>5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94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44686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100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8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96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97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1</v>
      </c>
      <c r="G12" s="53"/>
      <c r="H12" s="53"/>
      <c r="I12" s="43" t="s">
        <v>98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1</v>
      </c>
      <c r="G13" s="53"/>
      <c r="H13" s="53"/>
      <c r="I13" s="43" t="s">
        <v>99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101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1</v>
      </c>
      <c r="G15" s="53"/>
      <c r="H15" s="53"/>
      <c r="I15" s="43" t="s">
        <v>102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1</v>
      </c>
      <c r="G16" s="53"/>
      <c r="H16" s="53"/>
      <c r="I16" s="43" t="s">
        <v>103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1</v>
      </c>
      <c r="G17" s="53"/>
      <c r="H17" s="53"/>
      <c r="I17" s="43" t="s">
        <v>104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>
        <f t="shared" si="1"/>
        <v>8</v>
      </c>
      <c r="E18" s="52"/>
      <c r="F18" s="53">
        <v>1</v>
      </c>
      <c r="G18" s="53"/>
      <c r="H18" s="53"/>
      <c r="I18" s="43" t="s">
        <v>105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 t="str">
        <f t="shared" si="1"/>
        <v/>
      </c>
      <c r="E19" s="52"/>
      <c r="F19" s="53"/>
      <c r="G19" s="53"/>
      <c r="H19" s="53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 t="str">
        <f t="shared" si="1"/>
        <v/>
      </c>
      <c r="E20" s="52"/>
      <c r="F20" s="53"/>
      <c r="G20" s="53"/>
      <c r="H20" s="53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 t="str">
        <f t="shared" si="1"/>
        <v/>
      </c>
      <c r="E21" s="52"/>
      <c r="F21" s="53"/>
      <c r="G21" s="53"/>
      <c r="H21" s="53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 t="str">
        <f t="shared" si="1"/>
        <v/>
      </c>
      <c r="E22" s="52"/>
      <c r="F22" s="53"/>
      <c r="G22" s="53"/>
      <c r="H22" s="53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 t="str">
        <f t="shared" si="1"/>
        <v/>
      </c>
      <c r="E23" s="52"/>
      <c r="F23" s="53"/>
      <c r="G23" s="53"/>
      <c r="H23" s="53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 t="str">
        <f t="shared" si="1"/>
        <v/>
      </c>
      <c r="E24" s="52"/>
      <c r="F24" s="53"/>
      <c r="G24" s="53"/>
      <c r="H24" s="53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I8" sqref="I8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2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3</v>
      </c>
      <c r="H6" s="30" t="s">
        <v>79</v>
      </c>
      <c r="I6" s="34">
        <v>4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5</v>
      </c>
      <c r="H7" s="30" t="s">
        <v>79</v>
      </c>
      <c r="I7" s="34">
        <v>6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7</v>
      </c>
      <c r="H8" s="30" t="s">
        <v>79</v>
      </c>
      <c r="I8" s="34">
        <v>8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K9" sqref="K9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История России. Всеобщая история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Итоговая контрольная работа по истории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44686</v>
      </c>
      <c r="C4" s="23" t="s">
        <v>56</v>
      </c>
      <c r="D4" s="35">
        <f>IF(Списки!G3="","",Списки!G3)</f>
        <v>5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1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4</v>
      </c>
      <c r="AX5" s="27">
        <f>IF(I66="","",IF(I66&gt;='1'!$I$1/2,1,IF(I66&gt;='1'!$I$1*0.2,2,IF(Таблица!I66&gt;0,3,IF(Таблица!I66=0,4,5)))))</f>
        <v>4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1</v>
      </c>
      <c r="BA5" s="27">
        <f>IF(L66="","",IF(L66&gt;='1'!$I$1/2,1,IF(L66&gt;='1'!$I$1*0.2,2,IF(Таблица!L66&gt;0,3,IF(Таблица!L66=0,4,5)))))</f>
        <v>4</v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Виноградов Артем</v>
      </c>
      <c r="B6" s="4"/>
      <c r="C6" s="20">
        <f>IF(COUNTBLANK(E6:AR6)=40,"",SUM(E6:AR6))</f>
        <v>5</v>
      </c>
      <c r="D6" s="20">
        <f>IF(COUNTBLANK(E6:AR6)=40,"",IF(C6&gt;='1'!$G$8,5,IF(C6&gt;='1'!$G$7,4,IF(C6&gt;='1'!$G$6,3,2))))</f>
        <v>4</v>
      </c>
      <c r="E6" s="7">
        <v>1</v>
      </c>
      <c r="F6" s="7">
        <v>0</v>
      </c>
      <c r="G6" s="7">
        <v>1</v>
      </c>
      <c r="H6" s="7">
        <v>1</v>
      </c>
      <c r="I6" s="7">
        <v>1</v>
      </c>
      <c r="J6" s="7">
        <v>0</v>
      </c>
      <c r="K6" s="7">
        <v>0</v>
      </c>
      <c r="L6" s="7">
        <v>1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>2;</v>
      </c>
      <c r="AV12" s="9" t="str">
        <f t="shared" si="1"/>
        <v/>
      </c>
      <c r="AW12" s="9" t="str">
        <f t="shared" si="1"/>
        <v/>
      </c>
      <c r="AX12" s="9" t="str">
        <f t="shared" si="1"/>
        <v/>
      </c>
      <c r="AY12" s="9" t="str">
        <f t="shared" si="1"/>
        <v>6;</v>
      </c>
      <c r="AZ12" s="9" t="str">
        <f t="shared" si="1"/>
        <v>7;</v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/>
      </c>
      <c r="AV15" s="9" t="str">
        <f t="shared" si="4"/>
        <v>3;</v>
      </c>
      <c r="AW15" s="9" t="str">
        <f t="shared" si="4"/>
        <v>4;</v>
      </c>
      <c r="AX15" s="9" t="str">
        <f t="shared" si="4"/>
        <v>5;</v>
      </c>
      <c r="AY15" s="9" t="str">
        <f t="shared" si="4"/>
        <v/>
      </c>
      <c r="AZ15" s="9" t="str">
        <f t="shared" si="4"/>
        <v/>
      </c>
      <c r="BA15" s="9" t="str">
        <f t="shared" si="4"/>
        <v>8;</v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2;6;7;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1;3;4;5;8;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5</v>
      </c>
      <c r="D66" s="20">
        <f>IF(C66="","",IF(C66&gt;=31,5,IF(C66&gt;=20,4,IF(C66&gt;=10,3,2))))</f>
        <v>2</v>
      </c>
      <c r="E66" s="41">
        <f>IF(COUNTBLANK(E6:E45)=40,"",COUNTIF(E6:E45,0))</f>
        <v>0</v>
      </c>
      <c r="F66" s="41">
        <f>IF(COUNTBLANK(F6:F45)=40,"",COUNTIF(F6:F45,0))</f>
        <v>1</v>
      </c>
      <c r="G66" s="41">
        <f t="shared" ref="G66:AR66" si="6">IF(COUNTBLANK(G6:G45)=40,"",COUNTIF(G6:G45,0))</f>
        <v>0</v>
      </c>
      <c r="H66" s="41">
        <f t="shared" si="6"/>
        <v>0</v>
      </c>
      <c r="I66" s="41">
        <f t="shared" si="6"/>
        <v>0</v>
      </c>
      <c r="J66" s="41">
        <f t="shared" si="6"/>
        <v>1</v>
      </c>
      <c r="K66" s="41">
        <f t="shared" si="6"/>
        <v>1</v>
      </c>
      <c r="L66" s="41">
        <f t="shared" si="6"/>
        <v>0</v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Знание дат / Знание исторических деятелей</v>
      </c>
      <c r="F67" s="69" t="str">
        <f>IF(Списки!$I$12="","",Списки!$I$12)</f>
        <v>Систематизация исторической информации</v>
      </c>
      <c r="G67" s="69" t="str">
        <f>IF(Списки!$I$13="","",Списки!$I$13)</f>
        <v>Работа с информацией, представленной в виде схемы</v>
      </c>
      <c r="H67" s="69" t="str">
        <f>IF(Списки!$I$14="","",Списки!$I$14)</f>
        <v>Знание исторических фактов, процессов, явлений</v>
      </c>
      <c r="I67" s="69" t="str">
        <f>IF(Списки!$I$15="","",Списки!$I$15)</f>
        <v>Использование исторических сведений для аргументации точки зрения</v>
      </c>
      <c r="J67" s="69" t="str">
        <f>IF(Списки!$I$16="","",Списки!$I$16)</f>
        <v>Работа с иллюстративным материалом и картой (схемой)</v>
      </c>
      <c r="K67" s="69" t="str">
        <f>IF(Списки!$I$17="","",Списки!$I$17)</f>
        <v xml:space="preserve">Знание фактов истории культуры </v>
      </c>
      <c r="L67" s="69" t="str">
        <f>IF(Списки!$I$18="","",Списки!$I$18)</f>
        <v xml:space="preserve">Знание понятий, терминов </v>
      </c>
      <c r="M67" s="69" t="str">
        <f>IF(Списки!$I$19="","",Списки!$I$19)</f>
        <v/>
      </c>
      <c r="N67" s="69" t="str">
        <f>IF(Списки!$I$20="","",Списки!$I$20)</f>
        <v/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0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G6" sqref="G6:H7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Итоговая контрольная работа по истории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1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44686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1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0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5</v>
      </c>
      <c r="H5" s="82"/>
      <c r="I5" s="89" t="s">
        <v>52</v>
      </c>
      <c r="J5" s="90"/>
      <c r="K5" s="90"/>
      <c r="L5" s="91"/>
      <c r="M5" s="92">
        <f>(E8*1+E9*0.64+E10*0.32+E11*0.16)/G6</f>
        <v>0.64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1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2</v>
      </c>
      <c r="AE7" s="83" t="s">
        <v>27</v>
      </c>
      <c r="AF7" s="83"/>
      <c r="AG7" s="83">
        <f>COUNTIF(Таблица!M6:M65,1)</f>
        <v>0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3</v>
      </c>
      <c r="N8" s="102"/>
      <c r="O8" s="26" t="s">
        <v>81</v>
      </c>
      <c r="P8" s="24">
        <f>'1'!I6</f>
        <v>4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1</v>
      </c>
      <c r="F9" s="84"/>
      <c r="G9" s="79">
        <f>E9/$G$6</f>
        <v>1</v>
      </c>
      <c r="H9" s="79"/>
      <c r="I9" s="83" t="s">
        <v>23</v>
      </c>
      <c r="J9" s="83"/>
      <c r="K9" s="83"/>
      <c r="L9" s="83"/>
      <c r="M9" s="101">
        <f>'1'!G7</f>
        <v>5</v>
      </c>
      <c r="N9" s="102"/>
      <c r="O9" s="26" t="s">
        <v>81</v>
      </c>
      <c r="P9" s="24">
        <f>'1'!I7</f>
        <v>6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0</v>
      </c>
      <c r="F10" s="84"/>
      <c r="G10" s="79">
        <f>E10/$G$6</f>
        <v>0</v>
      </c>
      <c r="H10" s="79"/>
      <c r="I10" s="83" t="s">
        <v>20</v>
      </c>
      <c r="J10" s="83"/>
      <c r="K10" s="83"/>
      <c r="L10" s="83"/>
      <c r="M10" s="101">
        <f>'1'!G8</f>
        <v>7</v>
      </c>
      <c r="N10" s="102"/>
      <c r="O10" s="26" t="s">
        <v>81</v>
      </c>
      <c r="P10" s="24">
        <f>'1'!I8</f>
        <v>8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1;3;4;5;8;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2;6;7;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2022-05-20T12:28:30Z</dcterms:modified>
</cp:coreProperties>
</file>