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2" i="10" l="1"/>
  <c r="D8" i="10"/>
  <c r="D10" i="10"/>
  <c r="D9" i="10"/>
  <c r="D7" i="10"/>
  <c r="D11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<sst xmlns="http://schemas.openxmlformats.org/spreadsheetml/2006/main" count="148" uniqueCount="105">
  <si>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</si>
  <si>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</si>
  <si>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</si>
  <si>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</si>
  <si>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</si>
  <si>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</si>
  <si>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</si>
  <si>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</si>
  <si>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</si>
  <si>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</si>
  <si>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</si>
  <si>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</si>
  <si>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</si>
  <si>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</si>
  <si>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</si>
  <si>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</si>
  <si>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</si>
  <si>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</si>
  <si>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</si>
  <si>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</si>
  <si>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</si>
  <si>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</si>
  <si>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</si>
  <si>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</si>
  <si>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</si>
  <si>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</si>
  <si>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</si>
  <si>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</si>
  <si>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</si>
  <si>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</si>
  <si>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</si>
  <si>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</si>
  <si>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</si>
  <si>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</si>
  <si>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</si>
  <si>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</si>
  <si>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</si>
  <si>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</si>
  <si>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</si>
  <si>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</si>
  <si>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</si>
  <si>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</si>
  <si>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</si>
  <si>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</si>
  <si>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</si>
  <si>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</si>
  <si>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</si>
  <si>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</si>
  <si>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</si>
  <si>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</si>
  <si>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</si>
  <si>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</si>
  <si>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</si>
  <si>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</si>
  <si>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</si>
  <si>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</si>
  <si>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</si>
  <si>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</si>
  <si>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</si>
  <si>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</si>
  <si>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</si>
  <si>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</si>
  <si>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</si>
  <si>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</si>
  <si>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</si>
  <si>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</si>
  <si>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</si>
  <si>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</si>
  <si>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</si>
  <si>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</si>
  <si>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</si>
  <si>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</si>
  <si>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</si>
  <si>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</si>
  <si>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</si>
  <si>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</si>
  <si>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</si>
  <si>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</si>
  <si>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</si>
  <si>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</si>
  <si>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</si>
  <si>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</si>
  <si>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</si>
  <si>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</si>
  <si>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</si>
  <si>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</si>
  <si>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</si>
  <si>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</si>
  <si>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</si>
  <si>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</si>
  <si>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</si>
  <si>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</si>
  <si>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</si>
  <si>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</si>
  <si>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Обществознание</t>
  </si>
  <si>
    <t>Аитов Руслан</t>
  </si>
  <si>
    <t>Мухаматьярова Карина</t>
  </si>
  <si>
    <t>Пискунова Маргарита</t>
  </si>
  <si>
    <t>Общество и его сферы. Человек в обществе</t>
  </si>
  <si>
    <t>Контрольная работа</t>
  </si>
  <si>
    <t>Сферы общественной жизни человека</t>
  </si>
  <si>
    <t>Образование в РФ</t>
  </si>
  <si>
    <t>Власть</t>
  </si>
  <si>
    <t>Органы власти и их полномочия</t>
  </si>
  <si>
    <t>Наша страна - Российская Федерация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</si>
</sst>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31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F11" sqref="F11:I17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95</v>
      </c>
      <c r="C2" s="10"/>
      <c r="D2" s="52" t="s">
        <v>55</v>
      </c>
      <c r="E2" s="52"/>
      <c r="F2" s="52"/>
      <c r="G2" s="53" t="s">
        <v>94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 t="s">
        <v>96</v>
      </c>
      <c r="C3" s="10"/>
      <c r="D3" s="52" t="s">
        <v>56</v>
      </c>
      <c r="E3" s="52"/>
      <c r="F3" s="52"/>
      <c r="G3" s="53">
        <v>6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 t="s">
        <v>97</v>
      </c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45418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98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7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99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2</v>
      </c>
      <c r="G11" s="58"/>
      <c r="H11" s="58"/>
      <c r="I11" s="43" t="s">
        <v>100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4</v>
      </c>
      <c r="G12" s="58"/>
      <c r="H12" s="58"/>
      <c r="I12" s="43" t="s">
        <v>100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2</v>
      </c>
      <c r="G13" s="58"/>
      <c r="H13" s="58"/>
      <c r="I13" s="43" t="s">
        <v>101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3</v>
      </c>
      <c r="G14" s="58"/>
      <c r="H14" s="58"/>
      <c r="I14" s="43" t="s">
        <v>102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100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4</v>
      </c>
      <c r="G16" s="58"/>
      <c r="H16" s="58"/>
      <c r="I16" s="43" t="s">
        <v>103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5</v>
      </c>
      <c r="G17" s="58"/>
      <c r="H17" s="58"/>
      <c r="I17" s="43" t="s">
        <v>104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 t="str">
        <f t="shared" si="1"/>
        <v/>
      </c>
      <c r="E18" s="55"/>
      <c r="F18" s="58"/>
      <c r="G18" s="58"/>
      <c r="H18" s="58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 t="str">
        <f t="shared" si="1"/>
        <v/>
      </c>
      <c r="E19" s="55"/>
      <c r="F19" s="58"/>
      <c r="G19" s="58"/>
      <c r="H19" s="58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 t="str">
        <f t="shared" si="1"/>
        <v/>
      </c>
      <c r="E20" s="55"/>
      <c r="F20" s="58"/>
      <c r="G20" s="58"/>
      <c r="H20" s="58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 t="str">
        <f t="shared" si="1"/>
        <v/>
      </c>
      <c r="E21" s="55"/>
      <c r="F21" s="58"/>
      <c r="G21" s="58"/>
      <c r="H21" s="58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30" priority="3">
      <formula>LEN(TRIM(D11))=0</formula>
    </cfRule>
    <cfRule type="expression" dxfId="29" priority="4">
      <formula>"&lt;1"</formula>
    </cfRule>
  </conditionalFormatting>
  <conditionalFormatting sqref="D11:I50">
    <cfRule type="notContainsBlanks" dxfId="28" priority="2">
      <formula>LEN(TRIM(D11))&gt;0</formula>
    </cfRule>
  </conditionalFormatting>
  <conditionalFormatting sqref="F11:I50">
    <cfRule type="expression" dxfId="27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K9" sqref="K9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3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6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7</v>
      </c>
      <c r="H6" s="30" t="s">
        <v>79</v>
      </c>
      <c r="I6" s="34">
        <v>12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13</v>
      </c>
      <c r="H7" s="30" t="s">
        <v>79</v>
      </c>
      <c r="I7" s="34">
        <v>17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18</v>
      </c>
      <c r="H8" s="30" t="s">
        <v>79</v>
      </c>
      <c r="I8" s="34">
        <v>21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Контрольная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Обществознание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Общество и его сферы. Человек в обществе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45418</v>
      </c>
      <c r="C4" s="23" t="s">
        <v>56</v>
      </c>
      <c r="D4" s="35">
        <f>IF(Списки!G3="","",Списки!G3)</f>
        <v>6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2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Аитов Руслан</v>
      </c>
      <c r="B6" s="4"/>
      <c r="C6" s="20">
        <f>IF(COUNTBLANK(E6:AR6)=40,"",SUM(E6:AR6))</f>
        <v>13</v>
      </c>
      <c r="D6" s="20">
        <f>IF(COUNTBLANK(E6:AR6)=40,"",IF(C6&gt;='1'!$G$8,5,IF(C6&gt;='1'!$G$7,4,IF(C6&gt;='1'!$G$6,3,2))))</f>
        <v>4</v>
      </c>
      <c r="E6" s="7">
        <v>2</v>
      </c>
      <c r="F6" s="7">
        <v>2</v>
      </c>
      <c r="G6" s="7">
        <v>2</v>
      </c>
      <c r="H6" s="7">
        <v>2</v>
      </c>
      <c r="I6" s="7">
        <v>1</v>
      </c>
      <c r="J6" s="7">
        <v>3</v>
      </c>
      <c r="K6" s="7">
        <v>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Мухаматьярова Карина</v>
      </c>
      <c r="B7" s="4"/>
      <c r="C7" s="20">
        <f t="shared" ref="C7:C45" si="0">IF(COUNTBLANK(E7:AR7)=40,"",SUM(E7:AR7))</f>
        <v>13</v>
      </c>
      <c r="D7" s="20">
        <f>IF(COUNTBLANK(E7:AR7)=40,"",IF(C7&gt;='1'!$G$8,5,IF(C7&gt;='1'!$G$7,4,IF(C7&gt;='1'!$G$6,3,2))))</f>
        <v>4</v>
      </c>
      <c r="E7" s="7">
        <v>0</v>
      </c>
      <c r="F7" s="7">
        <v>2</v>
      </c>
      <c r="G7" s="7">
        <v>2</v>
      </c>
      <c r="H7" s="7">
        <v>3</v>
      </c>
      <c r="I7" s="7">
        <v>1</v>
      </c>
      <c r="J7" s="7">
        <v>2</v>
      </c>
      <c r="K7" s="7">
        <v>3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Пискунова Маргарита</v>
      </c>
      <c r="B8" s="4"/>
      <c r="C8" s="20">
        <f t="shared" si="0"/>
        <v>13</v>
      </c>
      <c r="D8" s="20">
        <f>IF(COUNTBLANK(E8:AR8)=40,"",IF(C8&gt;='1'!$G$8,5,IF(C8&gt;='1'!$G$7,4,IF(C8&gt;='1'!$G$6,3,2))))</f>
        <v>4</v>
      </c>
      <c r="E8" s="7">
        <v>1</v>
      </c>
      <c r="F8" s="7">
        <v>2</v>
      </c>
      <c r="G8" s="7">
        <v>2</v>
      </c>
      <c r="H8" s="7">
        <v>2</v>
      </c>
      <c r="I8" s="7">
        <v>1</v>
      </c>
      <c r="J8" s="7">
        <v>3</v>
      </c>
      <c r="K8" s="7">
        <v>2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>1;</v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>4;</v>
      </c>
      <c r="AX15" s="9" t="str">
        <f t="shared" si="4"/>
        <v>5;</v>
      </c>
      <c r="AY15" s="9" t="str">
        <f t="shared" si="4"/>
        <v>6;</v>
      </c>
      <c r="AZ15" s="9" t="str">
        <f t="shared" si="4"/>
        <v>7;</v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/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1;</v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2;3;4;5;6;7;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13</v>
      </c>
      <c r="D66" s="20">
        <f>IF(C66="","",IF(C66&gt;=31,5,IF(C66&gt;=20,4,IF(C66&gt;=10,3,2))))</f>
        <v>3</v>
      </c>
      <c r="E66" s="41">
        <f>IF(COUNTBLANK(E6:E45)=40,"",COUNTIF(E6:E45,0))</f>
        <v>1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0</v>
      </c>
      <c r="I66" s="41">
        <f t="shared" si="6"/>
        <v>0</v>
      </c>
      <c r="J66" s="41">
        <f t="shared" si="6"/>
        <v>0</v>
      </c>
      <c r="K66" s="41">
        <f t="shared" si="6"/>
        <v>0</v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Сферы общественной жизни человека</v>
      </c>
      <c r="F67" s="69" t="str">
        <f>IF(Списки!$I$12="","",Списки!$I$12)</f>
        <v>Сферы общественной жизни человека</v>
      </c>
      <c r="G67" s="69" t="str">
        <f>IF(Списки!$I$13="","",Списки!$I$13)</f>
        <v>Образование в РФ</v>
      </c>
      <c r="H67" s="69" t="str">
        <f>IF(Списки!$I$14="","",Списки!$I$14)</f>
        <v>Власть</v>
      </c>
      <c r="I67" s="69" t="str">
        <f>IF(Списки!$I$15="","",Списки!$I$15)</f>
        <v>Сферы общественной жизни человека</v>
      </c>
      <c r="J67" s="69" t="str">
        <f>IF(Списки!$I$16="","",Списки!$I$16)</f>
        <v>Органы власти и их полномочия</v>
      </c>
      <c r="K67" s="69" t="str">
        <f>IF(Списки!$I$17="","",Списки!$I$17)</f>
        <v>Наша страна - Российская Федерация</v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3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26" priority="31" operator="equal">
      <formula>5</formula>
    </cfRule>
    <cfRule type="cellIs" dxfId="25" priority="32" operator="equal">
      <formula>4</formula>
    </cfRule>
    <cfRule type="cellIs" dxfId="24" priority="33" operator="equal">
      <formula>3</formula>
    </cfRule>
    <cfRule type="cellIs" dxfId="23" priority="34" operator="equal">
      <formula>2</formula>
    </cfRule>
  </conditionalFormatting>
  <conditionalFormatting sqref="E66:AR6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29">
      <dataBar>
        <cfvo type="min"/>
        <cfvo type="max"/>
        <color rgb="FF008AEF"/>
      </dataBar>
    </cfRule>
  </conditionalFormatting>
  <conditionalFormatting sqref="E5 E7:E45">
    <cfRule type="expression" dxfId="22" priority="27">
      <formula>$E$5=""</formula>
    </cfRule>
  </conditionalFormatting>
  <conditionalFormatting sqref="F5 F9:F45">
    <cfRule type="expression" dxfId="21" priority="26">
      <formula>$F$5=""</formula>
    </cfRule>
  </conditionalFormatting>
  <conditionalFormatting sqref="G5 G9:G45">
    <cfRule type="expression" dxfId="20" priority="25">
      <formula>$G$5=""</formula>
    </cfRule>
  </conditionalFormatting>
  <conditionalFormatting sqref="H5:AR5 H12:AR45 H11:AA11 AE11:AR11 H9:AR10 I6:I8 K6:AR6 L7:AR8">
    <cfRule type="expression" dxfId="19" priority="24">
      <formula>H$5=""</formula>
    </cfRule>
  </conditionalFormatting>
  <conditionalFormatting sqref="C66:AR66">
    <cfRule type="containsBlanks" dxfId="18" priority="23">
      <formula>LEN(TRIM(C66))=0</formula>
    </cfRule>
  </conditionalFormatting>
  <conditionalFormatting sqref="C67:AR86">
    <cfRule type="containsBlanks" dxfId="17" priority="22">
      <formula>LEN(TRIM(C67))=0</formula>
    </cfRule>
  </conditionalFormatting>
  <conditionalFormatting sqref="AB11">
    <cfRule type="expression" dxfId="16" priority="19">
      <formula>$E$5=""</formula>
    </cfRule>
  </conditionalFormatting>
  <conditionalFormatting sqref="AD11">
    <cfRule type="expression" dxfId="15" priority="18">
      <formula>$G$5=""</formula>
    </cfRule>
  </conditionalFormatting>
  <conditionalFormatting sqref="AC11">
    <cfRule type="expression" dxfId="14" priority="17">
      <formula>AC$5=""</formula>
    </cfRule>
  </conditionalFormatting>
  <conditionalFormatting sqref="E6">
    <cfRule type="expression" dxfId="13" priority="16">
      <formula>$G$5=""</formula>
    </cfRule>
  </conditionalFormatting>
  <conditionalFormatting sqref="F6:F7">
    <cfRule type="expression" dxfId="12" priority="15">
      <formula>$G$5=""</formula>
    </cfRule>
  </conditionalFormatting>
  <conditionalFormatting sqref="F8">
    <cfRule type="expression" dxfId="11" priority="13">
      <formula>$G$5=""</formula>
    </cfRule>
  </conditionalFormatting>
  <conditionalFormatting sqref="G8">
    <cfRule type="expression" dxfId="10" priority="12">
      <formula>$G$5=""</formula>
    </cfRule>
  </conditionalFormatting>
  <conditionalFormatting sqref="G7">
    <cfRule type="expression" dxfId="9" priority="11">
      <formula>$G$5=""</formula>
    </cfRule>
  </conditionalFormatting>
  <conditionalFormatting sqref="G6">
    <cfRule type="expression" dxfId="8" priority="10">
      <formula>$G$5=""</formula>
    </cfRule>
  </conditionalFormatting>
  <conditionalFormatting sqref="H6">
    <cfRule type="expression" dxfId="7" priority="8">
      <formula>$G$5=""</formula>
    </cfRule>
  </conditionalFormatting>
  <conditionalFormatting sqref="J6">
    <cfRule type="expression" dxfId="6" priority="7">
      <formula>J$5=""</formula>
    </cfRule>
  </conditionalFormatting>
  <conditionalFormatting sqref="J7">
    <cfRule type="expression" dxfId="5" priority="6">
      <formula>$G$5=""</formula>
    </cfRule>
  </conditionalFormatting>
  <conditionalFormatting sqref="H8">
    <cfRule type="expression" dxfId="4" priority="5">
      <formula>$G$5=""</formula>
    </cfRule>
  </conditionalFormatting>
  <conditionalFormatting sqref="J8">
    <cfRule type="expression" dxfId="3" priority="4">
      <formula>J$5=""</formula>
    </cfRule>
  </conditionalFormatting>
  <conditionalFormatting sqref="K8">
    <cfRule type="expression" dxfId="2" priority="3">
      <formula>$G$5=""</formula>
    </cfRule>
  </conditionalFormatting>
  <conditionalFormatting sqref="H7">
    <cfRule type="expression" dxfId="1" priority="2">
      <formula>H$5=""</formula>
    </cfRule>
  </conditionalFormatting>
  <conditionalFormatting sqref="K7">
    <cfRule type="expression" dxfId="0" priority="1">
      <formula>K$5=""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topLeftCell="A5" zoomScale="85" zoomScaleNormal="85" workbookViewId="0">
      <selection activeCell="U10" sqref="U10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Общество и его сферы. Человек в обществе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45418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1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0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1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6</v>
      </c>
      <c r="H5" s="97"/>
      <c r="I5" s="102" t="s">
        <v>52</v>
      </c>
      <c r="J5" s="103"/>
      <c r="K5" s="103"/>
      <c r="L5" s="104"/>
      <c r="M5" s="84">
        <f>(E8*1+E9*0.64+E10*0.32+E11*0.16)/G6</f>
        <v>0.64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3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6</v>
      </c>
      <c r="AE7" s="77" t="s">
        <v>27</v>
      </c>
      <c r="AF7" s="77"/>
      <c r="AG7" s="77">
        <f>COUNTIF(Таблица!M6:M65,1)</f>
        <v>0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7</v>
      </c>
      <c r="N8" s="88"/>
      <c r="O8" s="26" t="s">
        <v>81</v>
      </c>
      <c r="P8" s="24">
        <f>'1'!I6</f>
        <v>12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3</v>
      </c>
      <c r="F9" s="81"/>
      <c r="G9" s="86">
        <f>E9/$G$6</f>
        <v>1</v>
      </c>
      <c r="H9" s="86"/>
      <c r="I9" s="77" t="s">
        <v>23</v>
      </c>
      <c r="J9" s="77"/>
      <c r="K9" s="77"/>
      <c r="L9" s="77"/>
      <c r="M9" s="87">
        <f>'1'!G7</f>
        <v>13</v>
      </c>
      <c r="N9" s="88"/>
      <c r="O9" s="26" t="s">
        <v>81</v>
      </c>
      <c r="P9" s="24">
        <f>'1'!I7</f>
        <v>17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0</v>
      </c>
      <c r="F10" s="81"/>
      <c r="G10" s="86">
        <f>E10/$G$6</f>
        <v>0</v>
      </c>
      <c r="H10" s="86"/>
      <c r="I10" s="77" t="s">
        <v>20</v>
      </c>
      <c r="J10" s="77"/>
      <c r="K10" s="77"/>
      <c r="L10" s="77"/>
      <c r="M10" s="87">
        <f>'1'!G8</f>
        <v>18</v>
      </c>
      <c r="N10" s="88"/>
      <c r="O10" s="26" t="s">
        <v>81</v>
      </c>
      <c r="P10" s="24">
        <f>'1'!I8</f>
        <v>21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2;3;4;5;6;7;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>1;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/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2024-05-20T07:10:23Z</cp:lastPrinted>
  <dcterms:created xsi:type="dcterms:W3CDTF">2016-01-19T09:37:14Z</dcterms:created>
  <dcterms:modified xsi:type="dcterms:W3CDTF">2024-05-20T07:10:27Z</dcterms:modified>
</cp:coreProperties>
</file>