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5621"/>
</workbook>
</file>

<file path=xl/calcChain.xml><?xml version="1.0" encoding="utf-8"?>
<calcChain xmlns="http://schemas.openxmlformats.org/spreadsheetml/2006/main">
  <c r="A3" i="10" l="1"/>
  <c r="D21" i="10" l="1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C9" i="10"/>
  <c r="C10" i="10"/>
  <c r="C11" i="10"/>
  <c r="C12" i="10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G6" i="13"/>
  <c r="P7" i="13"/>
  <c r="P8" i="13"/>
  <c r="P9" i="13"/>
  <c r="M7" i="13"/>
  <c r="D12" i="10" l="1"/>
  <c r="D8" i="10"/>
  <c r="D10" i="10"/>
  <c r="D9" i="10"/>
  <c r="D7" i="10"/>
  <c r="D11" i="10"/>
  <c r="D6" i="10"/>
  <c r="G5" i="13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<sst xmlns="http://schemas.openxmlformats.org/spreadsheetml/2006/main" count="169" uniqueCount="116">
  <si>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</si>
  <si>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</si>
  <si>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</si>
  <si>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</si>
  <si>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</si>
  <si>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</si>
  <si>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</si>
  <si>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</si>
  <si>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</si>
  <si>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</si>
  <si>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</si>
  <si>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</si>
  <si>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</si>
  <si>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</si>
  <si>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</si>
  <si>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</si>
  <si>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</si>
  <si>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</si>
  <si>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</si>
  <si>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</si>
  <si>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</si>
  <si>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</si>
  <si>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</si>
  <si>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</si>
  <si>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</si>
  <si>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</si>
  <si>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</si>
  <si>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</si>
  <si>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</si>
  <si>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</si>
  <si>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</si>
  <si>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</si>
  <si>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</si>
  <si>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</si>
  <si>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</si>
  <si>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</si>
  <si>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</si>
  <si>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</si>
  <si>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</si>
  <si>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</si>
  <si>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</si>
  <si>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</si>
  <si>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</si>
  <si>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</si>
  <si>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</si>
  <si>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</si>
  <si>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</si>
  <si>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</si>
  <si>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</si>
  <si>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</si>
  <si>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</si>
  <si>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</si>
  <si>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</si>
  <si>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</si>
  <si>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</si>
  <si>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</si>
  <si>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</si>
  <si>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</si>
  <si>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</si>
  <si>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</si>
  <si>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</si>
  <si>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</si>
  <si>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</si>
  <si>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</si>
  <si>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</si>
  <si>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</si>
  <si>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</si>
  <si>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</si>
  <si>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</si>
  <si>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</si>
  <si>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</si>
  <si>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</si>
  <si>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</si>
  <si>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</si>
  <si>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</si>
  <si>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</si>
  <si>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</si>
  <si>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</si>
  <si>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</si>
  <si>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</si>
  <si>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</si>
  <si>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</si>
  <si>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</si>
  <si>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</si>
  <si>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</si>
  <si>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</si>
  <si>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</si>
  <si>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</si>
  <si>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</si>
  <si>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</si>
  <si>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</si>
  <si>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</si>
  <si>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</si>
  <si>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</si>
  <si>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Виноградов Артем</t>
  </si>
  <si>
    <t>Информатика</t>
  </si>
  <si>
    <t>Информация и информационные процессы</t>
  </si>
  <si>
    <t>Хранение и обработка информации</t>
  </si>
  <si>
    <t>Кодирование информации</t>
  </si>
  <si>
    <t>Виды информации</t>
  </si>
  <si>
    <t>Компьютер</t>
  </si>
  <si>
    <t>Устройства компьютера и их функции</t>
  </si>
  <si>
    <t>Программное обеспечение компьютера</t>
  </si>
  <si>
    <t>Текстовый редактор</t>
  </si>
  <si>
    <t>Клавиатура и ее клавиши</t>
  </si>
  <si>
    <t>Графический редактор</t>
  </si>
  <si>
    <t>Итоговый тест по информатике</t>
  </si>
  <si>
    <t>Тест</t>
  </si>
  <si>
    <t>Компьютерные сети</t>
  </si>
  <si>
    <t>Файл и файловые структуры</t>
  </si>
  <si>
    <t>Всемирная паутина. Поисковые системы и запросы</t>
  </si>
  <si>
    <t>Информационная безопасность</t>
  </si>
  <si>
    <t>Буфер обмена</t>
  </si>
  <si>
    <t>Измерение информации</t>
  </si>
  <si>
    <t>Мультимедиа</t>
  </si>
  <si>
    <t>Редактор для создания электронных презентаций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</si>
</sst>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right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7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I42" sqref="I42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4" t="s">
        <v>54</v>
      </c>
      <c r="E1" s="55"/>
      <c r="F1" s="55"/>
      <c r="G1" s="55"/>
      <c r="H1" s="55"/>
      <c r="I1" s="55"/>
      <c r="J1" s="55"/>
      <c r="K1" s="55"/>
      <c r="L1" s="55"/>
      <c r="M1" s="55"/>
      <c r="N1" s="55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94</v>
      </c>
      <c r="C2" s="10">
        <v>1</v>
      </c>
      <c r="D2" s="57" t="s">
        <v>55</v>
      </c>
      <c r="E2" s="57"/>
      <c r="F2" s="57"/>
      <c r="G2" s="60" t="s">
        <v>95</v>
      </c>
      <c r="H2" s="60"/>
      <c r="I2" s="60"/>
      <c r="J2" s="60"/>
      <c r="K2" s="60"/>
      <c r="L2" s="60"/>
      <c r="M2" s="60"/>
      <c r="N2" s="60"/>
      <c r="P2" s="1">
        <v>2</v>
      </c>
    </row>
    <row r="3" spans="1:55" x14ac:dyDescent="0.25">
      <c r="A3" s="18">
        <v>2</v>
      </c>
      <c r="B3" s="10"/>
      <c r="C3" s="10"/>
      <c r="D3" s="57" t="s">
        <v>56</v>
      </c>
      <c r="E3" s="57"/>
      <c r="F3" s="57"/>
      <c r="G3" s="60">
        <v>7</v>
      </c>
      <c r="H3" s="60"/>
      <c r="I3" s="60"/>
      <c r="J3" s="60"/>
      <c r="K3" s="60"/>
      <c r="L3" s="60"/>
      <c r="M3" s="60"/>
      <c r="N3" s="60"/>
      <c r="P3" s="1">
        <v>3</v>
      </c>
    </row>
    <row r="4" spans="1:55" x14ac:dyDescent="0.25">
      <c r="A4" s="18">
        <v>3</v>
      </c>
      <c r="B4" s="10"/>
      <c r="C4" s="10"/>
      <c r="D4" s="57" t="s">
        <v>57</v>
      </c>
      <c r="E4" s="57"/>
      <c r="F4" s="57"/>
      <c r="G4" s="60" t="s">
        <v>93</v>
      </c>
      <c r="H4" s="60"/>
      <c r="I4" s="60"/>
      <c r="J4" s="60"/>
      <c r="K4" s="60"/>
      <c r="L4" s="60"/>
      <c r="M4" s="60"/>
      <c r="N4" s="60"/>
      <c r="P4" s="1">
        <v>4</v>
      </c>
    </row>
    <row r="5" spans="1:55" x14ac:dyDescent="0.25">
      <c r="A5" s="18">
        <v>4</v>
      </c>
      <c r="B5" s="10"/>
      <c r="C5" s="10"/>
      <c r="D5" s="57" t="s">
        <v>58</v>
      </c>
      <c r="E5" s="57"/>
      <c r="F5" s="57"/>
      <c r="G5" s="61">
        <v>45434</v>
      </c>
      <c r="H5" s="61"/>
      <c r="I5" s="61"/>
      <c r="J5" s="61"/>
      <c r="K5" s="61"/>
      <c r="L5" s="61"/>
      <c r="M5" s="61"/>
      <c r="N5" s="61"/>
      <c r="P5" s="1">
        <v>5</v>
      </c>
    </row>
    <row r="6" spans="1:55" x14ac:dyDescent="0.25">
      <c r="A6" s="18">
        <v>5</v>
      </c>
      <c r="B6" s="10"/>
      <c r="C6" s="10"/>
      <c r="D6" s="57" t="s">
        <v>59</v>
      </c>
      <c r="E6" s="57"/>
      <c r="F6" s="57"/>
      <c r="G6" s="60" t="s">
        <v>106</v>
      </c>
      <c r="H6" s="60"/>
      <c r="I6" s="60"/>
      <c r="J6" s="60"/>
      <c r="K6" s="60"/>
      <c r="L6" s="60"/>
      <c r="M6" s="60"/>
      <c r="N6" s="60"/>
      <c r="P6" s="1">
        <v>6</v>
      </c>
    </row>
    <row r="7" spans="1:55" x14ac:dyDescent="0.25">
      <c r="A7" s="18">
        <v>6</v>
      </c>
      <c r="B7" s="10"/>
      <c r="C7" s="10"/>
      <c r="D7" s="57" t="s">
        <v>60</v>
      </c>
      <c r="E7" s="57"/>
      <c r="F7" s="57"/>
      <c r="G7" s="60">
        <v>30</v>
      </c>
      <c r="H7" s="60"/>
      <c r="I7" s="60"/>
      <c r="J7" s="60"/>
      <c r="K7" s="60"/>
      <c r="L7" s="60"/>
      <c r="M7" s="60"/>
      <c r="N7" s="60"/>
      <c r="P7" s="1">
        <v>7</v>
      </c>
    </row>
    <row r="8" spans="1:55" x14ac:dyDescent="0.25">
      <c r="A8" s="18">
        <v>7</v>
      </c>
      <c r="B8" s="10"/>
      <c r="C8" s="10"/>
      <c r="D8" s="57" t="s">
        <v>64</v>
      </c>
      <c r="E8" s="57"/>
      <c r="F8" s="57"/>
      <c r="G8" s="60" t="s">
        <v>107</v>
      </c>
      <c r="H8" s="60"/>
      <c r="I8" s="60"/>
      <c r="J8" s="60"/>
      <c r="K8" s="60"/>
      <c r="L8" s="60"/>
      <c r="M8" s="60"/>
      <c r="N8" s="60"/>
      <c r="P8" s="1">
        <v>8</v>
      </c>
    </row>
    <row r="9" spans="1:55" x14ac:dyDescent="0.25">
      <c r="A9" s="18">
        <v>8</v>
      </c>
      <c r="B9" s="10"/>
      <c r="C9" s="10"/>
      <c r="D9" s="58" t="s">
        <v>92</v>
      </c>
      <c r="E9" s="59"/>
      <c r="F9" s="59"/>
      <c r="G9" s="59"/>
      <c r="H9" s="59"/>
      <c r="I9" s="59"/>
      <c r="J9" s="59"/>
      <c r="K9" s="59"/>
      <c r="L9" s="59"/>
      <c r="M9" s="59"/>
      <c r="N9" s="59"/>
      <c r="P9" s="1">
        <v>9</v>
      </c>
    </row>
    <row r="10" spans="1:55" x14ac:dyDescent="0.25">
      <c r="A10" s="18">
        <v>9</v>
      </c>
      <c r="B10" s="10"/>
      <c r="C10" s="10"/>
      <c r="D10" s="56" t="s">
        <v>62</v>
      </c>
      <c r="E10" s="56"/>
      <c r="F10" s="56" t="s">
        <v>61</v>
      </c>
      <c r="G10" s="56"/>
      <c r="H10" s="56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2">
        <f>IF($G$7="","",IF(P1&lt;=$G$7,$G$7-$G$7+P1,""))</f>
        <v>1</v>
      </c>
      <c r="E11" s="52"/>
      <c r="F11" s="53">
        <v>1</v>
      </c>
      <c r="G11" s="53"/>
      <c r="H11" s="53"/>
      <c r="I11" s="43" t="s">
        <v>96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2">
        <f t="shared" ref="D12:D15" si="0">IF($G$7="","",IF(P2&lt;=$G$7,$G$7-$G$7+P2,""))</f>
        <v>2</v>
      </c>
      <c r="E12" s="52"/>
      <c r="F12" s="53">
        <v>1</v>
      </c>
      <c r="G12" s="53"/>
      <c r="H12" s="53"/>
      <c r="I12" s="43" t="s">
        <v>97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2">
        <f t="shared" si="0"/>
        <v>3</v>
      </c>
      <c r="E13" s="52"/>
      <c r="F13" s="53">
        <v>1</v>
      </c>
      <c r="G13" s="53"/>
      <c r="H13" s="53"/>
      <c r="I13" s="43" t="s">
        <v>96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2">
        <f t="shared" si="0"/>
        <v>4</v>
      </c>
      <c r="E14" s="52"/>
      <c r="F14" s="53">
        <v>1</v>
      </c>
      <c r="G14" s="53"/>
      <c r="H14" s="53"/>
      <c r="I14" s="43" t="s">
        <v>99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2">
        <f t="shared" si="0"/>
        <v>5</v>
      </c>
      <c r="E15" s="52"/>
      <c r="F15" s="53">
        <v>1</v>
      </c>
      <c r="G15" s="53"/>
      <c r="H15" s="53"/>
      <c r="I15" s="43" t="s">
        <v>96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2">
        <f t="shared" ref="D16:D41" si="1">IF($G$7="","",IF(P6&lt;=$G$7,$G$7-$G$7+P6,""))</f>
        <v>6</v>
      </c>
      <c r="E16" s="52"/>
      <c r="F16" s="53">
        <v>1</v>
      </c>
      <c r="G16" s="53"/>
      <c r="H16" s="53"/>
      <c r="I16" s="43" t="s">
        <v>98</v>
      </c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2">
        <f t="shared" si="1"/>
        <v>7</v>
      </c>
      <c r="E17" s="52"/>
      <c r="F17" s="53">
        <v>1</v>
      </c>
      <c r="G17" s="53"/>
      <c r="H17" s="53"/>
      <c r="I17" s="43" t="s">
        <v>97</v>
      </c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2">
        <f t="shared" si="1"/>
        <v>8</v>
      </c>
      <c r="E18" s="52"/>
      <c r="F18" s="53">
        <v>1</v>
      </c>
      <c r="G18" s="53"/>
      <c r="H18" s="53"/>
      <c r="I18" s="43" t="s">
        <v>100</v>
      </c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2">
        <f t="shared" si="1"/>
        <v>9</v>
      </c>
      <c r="E19" s="52"/>
      <c r="F19" s="53">
        <v>1</v>
      </c>
      <c r="G19" s="53"/>
      <c r="H19" s="53"/>
      <c r="I19" s="43" t="s">
        <v>101</v>
      </c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2">
        <f t="shared" si="1"/>
        <v>10</v>
      </c>
      <c r="E20" s="52"/>
      <c r="F20" s="53">
        <v>1</v>
      </c>
      <c r="G20" s="53"/>
      <c r="H20" s="53"/>
      <c r="I20" s="43" t="s">
        <v>97</v>
      </c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2">
        <f t="shared" si="1"/>
        <v>11</v>
      </c>
      <c r="E21" s="52"/>
      <c r="F21" s="53">
        <v>1</v>
      </c>
      <c r="G21" s="53"/>
      <c r="H21" s="53"/>
      <c r="I21" s="43" t="s">
        <v>102</v>
      </c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2">
        <f t="shared" si="1"/>
        <v>12</v>
      </c>
      <c r="E22" s="52"/>
      <c r="F22" s="53">
        <v>1</v>
      </c>
      <c r="G22" s="53"/>
      <c r="H22" s="53"/>
      <c r="I22" s="43" t="s">
        <v>102</v>
      </c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2">
        <f t="shared" si="1"/>
        <v>13</v>
      </c>
      <c r="E23" s="52"/>
      <c r="F23" s="53">
        <v>1</v>
      </c>
      <c r="G23" s="53"/>
      <c r="H23" s="53"/>
      <c r="I23" s="43" t="s">
        <v>109</v>
      </c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2">
        <f t="shared" si="1"/>
        <v>14</v>
      </c>
      <c r="E24" s="52"/>
      <c r="F24" s="53">
        <v>1</v>
      </c>
      <c r="G24" s="53"/>
      <c r="H24" s="53"/>
      <c r="I24" s="43" t="s">
        <v>109</v>
      </c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2">
        <f t="shared" si="1"/>
        <v>15</v>
      </c>
      <c r="E25" s="52"/>
      <c r="F25" s="53">
        <v>1</v>
      </c>
      <c r="G25" s="53"/>
      <c r="H25" s="53"/>
      <c r="I25" s="43" t="s">
        <v>109</v>
      </c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2">
        <f t="shared" si="1"/>
        <v>16</v>
      </c>
      <c r="E26" s="52"/>
      <c r="F26" s="53">
        <v>1</v>
      </c>
      <c r="G26" s="53"/>
      <c r="H26" s="53"/>
      <c r="I26" s="43" t="s">
        <v>108</v>
      </c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2">
        <f t="shared" si="1"/>
        <v>17</v>
      </c>
      <c r="E27" s="52"/>
      <c r="F27" s="53">
        <v>1</v>
      </c>
      <c r="G27" s="53"/>
      <c r="H27" s="53"/>
      <c r="I27" s="43" t="s">
        <v>110</v>
      </c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2">
        <f t="shared" si="1"/>
        <v>18</v>
      </c>
      <c r="E28" s="52"/>
      <c r="F28" s="53">
        <v>1</v>
      </c>
      <c r="G28" s="53"/>
      <c r="H28" s="53"/>
      <c r="I28" s="43" t="s">
        <v>110</v>
      </c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2">
        <f t="shared" si="1"/>
        <v>19</v>
      </c>
      <c r="E29" s="52"/>
      <c r="F29" s="53">
        <v>1</v>
      </c>
      <c r="G29" s="53"/>
      <c r="H29" s="53"/>
      <c r="I29" s="43" t="s">
        <v>111</v>
      </c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2">
        <f t="shared" si="1"/>
        <v>20</v>
      </c>
      <c r="E30" s="52"/>
      <c r="F30" s="53">
        <v>1</v>
      </c>
      <c r="G30" s="53"/>
      <c r="H30" s="53"/>
      <c r="I30" s="43" t="s">
        <v>104</v>
      </c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2">
        <f t="shared" si="1"/>
        <v>21</v>
      </c>
      <c r="E31" s="52"/>
      <c r="F31" s="53">
        <v>1</v>
      </c>
      <c r="G31" s="53"/>
      <c r="H31" s="53"/>
      <c r="I31" s="43" t="s">
        <v>103</v>
      </c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2">
        <f t="shared" si="1"/>
        <v>22</v>
      </c>
      <c r="E32" s="52"/>
      <c r="F32" s="53">
        <v>1</v>
      </c>
      <c r="G32" s="53"/>
      <c r="H32" s="53"/>
      <c r="I32" s="43" t="s">
        <v>112</v>
      </c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2">
        <f t="shared" si="1"/>
        <v>23</v>
      </c>
      <c r="E33" s="52"/>
      <c r="F33" s="53">
        <v>1</v>
      </c>
      <c r="G33" s="53"/>
      <c r="H33" s="53"/>
      <c r="I33" s="43" t="s">
        <v>113</v>
      </c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2">
        <f t="shared" si="1"/>
        <v>24</v>
      </c>
      <c r="E34" s="52"/>
      <c r="F34" s="53">
        <v>1</v>
      </c>
      <c r="G34" s="53"/>
      <c r="H34" s="53"/>
      <c r="I34" s="43" t="s">
        <v>103</v>
      </c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2">
        <f t="shared" si="1"/>
        <v>25</v>
      </c>
      <c r="E35" s="52"/>
      <c r="F35" s="53">
        <v>1</v>
      </c>
      <c r="G35" s="53"/>
      <c r="H35" s="53"/>
      <c r="I35" s="43" t="s">
        <v>105</v>
      </c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2">
        <f t="shared" si="1"/>
        <v>26</v>
      </c>
      <c r="E36" s="52"/>
      <c r="F36" s="53">
        <v>1</v>
      </c>
      <c r="G36" s="53"/>
      <c r="H36" s="53"/>
      <c r="I36" s="43" t="s">
        <v>105</v>
      </c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2">
        <f t="shared" si="1"/>
        <v>27</v>
      </c>
      <c r="E37" s="52"/>
      <c r="F37" s="53">
        <v>1</v>
      </c>
      <c r="G37" s="53"/>
      <c r="H37" s="53"/>
      <c r="I37" s="43" t="s">
        <v>113</v>
      </c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2">
        <f t="shared" si="1"/>
        <v>28</v>
      </c>
      <c r="E38" s="52"/>
      <c r="F38" s="53">
        <v>1</v>
      </c>
      <c r="G38" s="53"/>
      <c r="H38" s="53"/>
      <c r="I38" s="43" t="s">
        <v>114</v>
      </c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2">
        <f t="shared" si="1"/>
        <v>29</v>
      </c>
      <c r="E39" s="52"/>
      <c r="F39" s="53">
        <v>1</v>
      </c>
      <c r="G39" s="53"/>
      <c r="H39" s="53"/>
      <c r="I39" s="43" t="s">
        <v>115</v>
      </c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2">
        <f t="shared" si="1"/>
        <v>30</v>
      </c>
      <c r="E40" s="52"/>
      <c r="F40" s="53">
        <v>1</v>
      </c>
      <c r="G40" s="53"/>
      <c r="H40" s="53"/>
      <c r="I40" s="43" t="s">
        <v>115</v>
      </c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2" t="str">
        <f t="shared" si="1"/>
        <v/>
      </c>
      <c r="E41" s="52"/>
      <c r="F41" s="53"/>
      <c r="G41" s="53"/>
      <c r="H41" s="53"/>
      <c r="I41" s="43"/>
      <c r="J41" s="21"/>
      <c r="K41" s="21"/>
      <c r="L41" s="21"/>
      <c r="M41" s="21"/>
      <c r="N41" s="21"/>
      <c r="O41" s="21"/>
    </row>
    <row r="42" spans="4:16" x14ac:dyDescent="0.25">
      <c r="D42" s="52" t="str">
        <f t="shared" ref="D42:D50" si="2">IF($G$7="","",IF(P32&lt;=$G$7,$G$7-$G$7+P32,""))</f>
        <v/>
      </c>
      <c r="E42" s="52"/>
      <c r="F42" s="53"/>
      <c r="G42" s="53"/>
      <c r="H42" s="53"/>
      <c r="I42" s="43"/>
      <c r="J42" s="21"/>
      <c r="K42" s="21"/>
      <c r="L42" s="21"/>
      <c r="M42" s="21"/>
      <c r="N42" s="21"/>
      <c r="O42" s="21"/>
    </row>
    <row r="43" spans="4:16" x14ac:dyDescent="0.25">
      <c r="D43" s="52" t="str">
        <f t="shared" si="2"/>
        <v/>
      </c>
      <c r="E43" s="52"/>
      <c r="F43" s="53"/>
      <c r="G43" s="53"/>
      <c r="H43" s="53"/>
      <c r="I43" s="43"/>
      <c r="J43" s="21"/>
      <c r="K43" s="21"/>
      <c r="L43" s="21"/>
      <c r="M43" s="21"/>
      <c r="N43" s="21"/>
      <c r="O43" s="21"/>
    </row>
    <row r="44" spans="4:16" x14ac:dyDescent="0.25">
      <c r="D44" s="52" t="str">
        <f t="shared" si="2"/>
        <v/>
      </c>
      <c r="E44" s="52"/>
      <c r="F44" s="53"/>
      <c r="G44" s="53"/>
      <c r="H44" s="53"/>
      <c r="I44" s="43"/>
      <c r="J44" s="21"/>
      <c r="K44" s="21"/>
      <c r="L44" s="21"/>
      <c r="M44" s="21"/>
      <c r="N44" s="21"/>
      <c r="O44" s="21"/>
    </row>
    <row r="45" spans="4:16" x14ac:dyDescent="0.25">
      <c r="D45" s="52" t="str">
        <f t="shared" si="2"/>
        <v/>
      </c>
      <c r="E45" s="52"/>
      <c r="F45" s="53"/>
      <c r="G45" s="53"/>
      <c r="H45" s="53"/>
      <c r="I45" s="43"/>
      <c r="J45" s="21"/>
      <c r="K45" s="21"/>
      <c r="L45" s="21"/>
      <c r="M45" s="21"/>
      <c r="N45" s="21"/>
      <c r="O45" s="21"/>
    </row>
    <row r="46" spans="4:16" x14ac:dyDescent="0.25">
      <c r="D46" s="52" t="str">
        <f t="shared" si="2"/>
        <v/>
      </c>
      <c r="E46" s="52"/>
      <c r="F46" s="53"/>
      <c r="G46" s="53"/>
      <c r="H46" s="53"/>
      <c r="I46" s="43"/>
      <c r="J46" s="21"/>
      <c r="K46" s="21"/>
      <c r="L46" s="21"/>
      <c r="M46" s="21"/>
      <c r="N46" s="21"/>
      <c r="O46" s="21"/>
    </row>
    <row r="47" spans="4:16" x14ac:dyDescent="0.25">
      <c r="D47" s="52" t="str">
        <f t="shared" si="2"/>
        <v/>
      </c>
      <c r="E47" s="52"/>
      <c r="F47" s="53"/>
      <c r="G47" s="53"/>
      <c r="H47" s="53"/>
      <c r="I47" s="43"/>
      <c r="J47" s="21"/>
      <c r="K47" s="21"/>
      <c r="L47" s="21"/>
      <c r="M47" s="21"/>
      <c r="N47" s="21"/>
      <c r="O47" s="21"/>
    </row>
    <row r="48" spans="4:16" x14ac:dyDescent="0.25">
      <c r="D48" s="52" t="str">
        <f t="shared" si="2"/>
        <v/>
      </c>
      <c r="E48" s="52"/>
      <c r="F48" s="53"/>
      <c r="G48" s="53"/>
      <c r="H48" s="53"/>
      <c r="I48" s="43"/>
      <c r="J48" s="21"/>
      <c r="K48" s="21"/>
      <c r="L48" s="21"/>
      <c r="M48" s="21"/>
      <c r="N48" s="21"/>
      <c r="O48" s="21"/>
    </row>
    <row r="49" spans="4:15" x14ac:dyDescent="0.25">
      <c r="D49" s="52" t="str">
        <f t="shared" si="2"/>
        <v/>
      </c>
      <c r="E49" s="52"/>
      <c r="F49" s="53"/>
      <c r="G49" s="53"/>
      <c r="H49" s="53"/>
      <c r="I49" s="43"/>
      <c r="J49" s="21"/>
      <c r="K49" s="21"/>
      <c r="L49" s="21"/>
      <c r="M49" s="21"/>
      <c r="N49" s="21"/>
      <c r="O49" s="21"/>
    </row>
    <row r="50" spans="4:15" x14ac:dyDescent="0.25">
      <c r="D50" s="52" t="str">
        <f t="shared" si="2"/>
        <v/>
      </c>
      <c r="E50" s="52"/>
      <c r="F50" s="53"/>
      <c r="G50" s="53"/>
      <c r="H50" s="53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7:F7"/>
    <mergeCell ref="G7:N7"/>
    <mergeCell ref="G8:N8"/>
    <mergeCell ref="D4:F4"/>
    <mergeCell ref="D5:F5"/>
    <mergeCell ref="D6:F6"/>
    <mergeCell ref="G2:N2"/>
    <mergeCell ref="G3:N3"/>
    <mergeCell ref="G4:N4"/>
    <mergeCell ref="G5:N5"/>
    <mergeCell ref="G6:N6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29:E29"/>
    <mergeCell ref="D30:E30"/>
    <mergeCell ref="D31:E31"/>
    <mergeCell ref="D32:E32"/>
    <mergeCell ref="D26:E26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</mergeCells>
  <conditionalFormatting sqref="D11:I50">
    <cfRule type="containsBlanks" dxfId="16" priority="3">
      <formula>LEN(TRIM(D11))=0</formula>
    </cfRule>
    <cfRule type="expression" dxfId="15" priority="4">
      <formula>"&lt;1"</formula>
    </cfRule>
  </conditionalFormatting>
  <conditionalFormatting sqref="D11:I50">
    <cfRule type="notContainsBlanks" dxfId="14" priority="2">
      <formula>LEN(TRIM(D11))&gt;0</formula>
    </cfRule>
  </conditionalFormatting>
  <conditionalFormatting sqref="F11:I50">
    <cfRule type="expression" dxfId="13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activeCell="L10" sqref="L10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1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11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12</v>
      </c>
      <c r="H6" s="30" t="s">
        <v>79</v>
      </c>
      <c r="I6" s="34">
        <v>17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18</v>
      </c>
      <c r="H7" s="30" t="s">
        <v>79</v>
      </c>
      <c r="I7" s="34">
        <v>23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24</v>
      </c>
      <c r="H8" s="30" t="s">
        <v>79</v>
      </c>
      <c r="I8" s="34">
        <v>30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sqref="A1:AR86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1" t="str">
        <f>IF(Списки!G8="","",Списки!G8)</f>
        <v>Тест</v>
      </c>
      <c r="B1" s="71"/>
      <c r="C1" s="71"/>
      <c r="D1" s="71"/>
      <c r="E1" s="71"/>
      <c r="F1" s="71"/>
      <c r="G1" s="72" t="s">
        <v>65</v>
      </c>
      <c r="H1" s="72"/>
      <c r="I1" s="72"/>
      <c r="J1" s="72"/>
      <c r="K1" s="72"/>
      <c r="L1" s="72"/>
      <c r="M1" s="72" t="s">
        <v>66</v>
      </c>
      <c r="N1" s="72"/>
      <c r="O1" s="73" t="str">
        <f>IF(Списки!G2="","",Списки!G2)</f>
        <v>Информатика</v>
      </c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</row>
    <row r="3" spans="1:85" ht="32.25" customHeight="1" x14ac:dyDescent="0.25">
      <c r="A3" s="68" t="str">
        <f>IF(Списки!G6="","",Списки!G6)</f>
        <v>Итоговый тест по информатике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45434</v>
      </c>
      <c r="C4" s="23" t="s">
        <v>56</v>
      </c>
      <c r="D4" s="35">
        <f>IF(Списки!G3="","",Списки!G3)</f>
        <v>7</v>
      </c>
      <c r="E4" s="70" t="s">
        <v>67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>
        <f>IF(Списки!$G$7="","",IF(Списки!W1&lt;=Списки!$G$7,Списки!$D$11+Списки!W1-1,""))</f>
        <v>8</v>
      </c>
      <c r="M5" s="44">
        <f>IF(Списки!$G$7="","",IF(Списки!X1&lt;=Списки!$G$7,Списки!$D$11+Списки!X1-1,""))</f>
        <v>9</v>
      </c>
      <c r="N5" s="44">
        <f>IF(Списки!$G$7="","",IF(Списки!Y1&lt;=Списки!$G$7,Списки!$D$11+Списки!Y1-1,""))</f>
        <v>10</v>
      </c>
      <c r="O5" s="44">
        <f>IF(Списки!$G$7="","",IF(Списки!Z1&lt;=Списки!$G$7,Списки!$D$11+Списки!Z1-1,""))</f>
        <v>11</v>
      </c>
      <c r="P5" s="44">
        <f>IF(Списки!$G$7="","",IF(Списки!AA1&lt;=Списки!$G$7,Списки!$D$11+Списки!AA1-1,""))</f>
        <v>12</v>
      </c>
      <c r="Q5" s="44">
        <f>IF(Списки!$G$7="","",IF(Списки!AB1&lt;=Списки!$G$7,Списки!$D$11+Списки!AB1-1,""))</f>
        <v>13</v>
      </c>
      <c r="R5" s="44">
        <f>IF(Списки!$G$7="","",IF(Списки!AC1&lt;=Списки!$G$7,Списки!$D$11+Списки!AC1-1,""))</f>
        <v>14</v>
      </c>
      <c r="S5" s="44">
        <f>IF(Списки!$G$7="","",IF(Списки!AD1&lt;=Списки!$G$7,Списки!$D$11+Списки!AD1-1,""))</f>
        <v>15</v>
      </c>
      <c r="T5" s="44">
        <f>IF(Списки!$G$7="","",IF(Списки!AE1&lt;=Списки!$G$7,Списки!$D$11+Списки!AE1-1,""))</f>
        <v>16</v>
      </c>
      <c r="U5" s="44">
        <f>IF(Списки!$G$7="","",IF(Списки!AF1&lt;=Списки!$G$7,Списки!$D$11+Списки!AF1-1,""))</f>
        <v>17</v>
      </c>
      <c r="V5" s="44">
        <f>IF(Списки!$G$7="","",IF(Списки!AG1&lt;=Списки!$G$7,Списки!$D$11+Списки!AG1-1,""))</f>
        <v>18</v>
      </c>
      <c r="W5" s="44">
        <f>IF(Списки!$G$7="","",IF(Списки!AH1&lt;=Списки!$G$7,Списки!$D$11+Списки!AH1-1,""))</f>
        <v>19</v>
      </c>
      <c r="X5" s="44">
        <f>IF(Списки!$G$7="","",IF(Списки!AI1&lt;=Списки!$G$7,Списки!$D$11+Списки!AI1-1,""))</f>
        <v>20</v>
      </c>
      <c r="Y5" s="44">
        <f>IF(Списки!$G$7="","",IF(Списки!AJ1&lt;=Списки!$G$7,Списки!$D$11+Списки!AJ1-1,""))</f>
        <v>21</v>
      </c>
      <c r="Z5" s="44">
        <f>IF(Списки!$G$7="","",IF(Списки!AK1&lt;=Списки!$G$7,Списки!$D$11+Списки!AK1-1,""))</f>
        <v>22</v>
      </c>
      <c r="AA5" s="44">
        <f>IF(Списки!$G$7="","",IF(Списки!AL1&lt;=Списки!$G$7,Списки!$D$11+Списки!AL1-1,""))</f>
        <v>23</v>
      </c>
      <c r="AB5" s="44">
        <f>IF(Списки!$G$7="","",IF(Списки!AM1&lt;=Списки!$G$7,Списки!$D$11+Списки!AM1-1,""))</f>
        <v>24</v>
      </c>
      <c r="AC5" s="44">
        <f>IF(Списки!$G$7="","",IF(Списки!AN1&lt;=Списки!$G$7,Списки!$D$11+Списки!AN1-1,""))</f>
        <v>25</v>
      </c>
      <c r="AD5" s="44">
        <f>IF(Списки!$G$7="","",IF(Списки!AO1&lt;=Списки!$G$7,Списки!$D$11+Списки!AO1-1,""))</f>
        <v>26</v>
      </c>
      <c r="AE5" s="44">
        <f>IF(Списки!$G$7="","",IF(Списки!AP1&lt;=Списки!$G$7,Списки!$D$11+Списки!AP1-1,""))</f>
        <v>27</v>
      </c>
      <c r="AF5" s="44">
        <f>IF(Списки!$G$7="","",IF(Списки!AQ1&lt;=Списки!$G$7,Списки!$D$11+Списки!AQ1-1,""))</f>
        <v>28</v>
      </c>
      <c r="AG5" s="44">
        <f>IF(Списки!$G$7="","",IF(Списки!AR1&lt;=Списки!$G$7,Списки!$D$11+Списки!AR1-1,""))</f>
        <v>29</v>
      </c>
      <c r="AH5" s="44">
        <f>IF(Списки!$G$7="","",IF(Списки!AS1&lt;=Списки!$G$7,Списки!$D$11+Списки!AS1-1,""))</f>
        <v>30</v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4</v>
      </c>
      <c r="AU5" s="27">
        <f>IF(F66="","",IF(F66&gt;='1'!$I$1/2,1,IF(F66&gt;='1'!$I$1*0.2,2,IF(Таблица!F66&gt;0,3,IF(Таблица!F66=0,4,5)))))</f>
        <v>4</v>
      </c>
      <c r="AV5" s="27">
        <f>IF(G66="","",IF(G66&gt;='1'!$I$1/2,1,IF(G66&gt;='1'!$I$1*0.2,2,IF(Таблица!G66&gt;0,3,IF(Таблица!G66=0,4,5)))))</f>
        <v>4</v>
      </c>
      <c r="AW5" s="27">
        <f>IF(H66="","",IF(H66&gt;='1'!$I$1/2,1,IF(H66&gt;='1'!$I$1*0.2,2,IF(Таблица!H66&gt;0,3,IF(Таблица!H66=0,4,5)))))</f>
        <v>4</v>
      </c>
      <c r="AX5" s="27">
        <f>IF(I66="","",IF(I66&gt;='1'!$I$1/2,1,IF(I66&gt;='1'!$I$1*0.2,2,IF(Таблица!I66&gt;0,3,IF(Таблица!I66=0,4,5)))))</f>
        <v>4</v>
      </c>
      <c r="AY5" s="27">
        <f>IF(J66="","",IF(J66&gt;='1'!$I$1/2,1,IF(J66&gt;='1'!$I$1*0.2,2,IF(Таблица!J66&gt;0,3,IF(Таблица!J66=0,4,5)))))</f>
        <v>4</v>
      </c>
      <c r="AZ5" s="27">
        <f>IF(K66="","",IF(K66&gt;='1'!$I$1/2,1,IF(K66&gt;='1'!$I$1*0.2,2,IF(Таблица!K66&gt;0,3,IF(Таблица!K66=0,4,5)))))</f>
        <v>4</v>
      </c>
      <c r="BA5" s="27">
        <f>IF(L66="","",IF(L66&gt;='1'!$I$1/2,1,IF(L66&gt;='1'!$I$1*0.2,2,IF(Таблица!L66&gt;0,3,IF(Таблица!L66=0,4,5)))))</f>
        <v>4</v>
      </c>
      <c r="BB5" s="27">
        <f>IF(M66="","",IF(M66&gt;='1'!$I$1/2,1,IF(M66&gt;='1'!$I$1*0.2,2,IF(Таблица!M66&gt;0,3,IF(Таблица!M66=0,4,5)))))</f>
        <v>1</v>
      </c>
      <c r="BC5" s="27">
        <f>IF(N66="","",IF(N66&gt;='1'!$I$1/2,1,IF(N66&gt;='1'!$I$1*0.2,2,IF(Таблица!N66&gt;0,3,IF(Таблица!N66=0,4,5)))))</f>
        <v>1</v>
      </c>
      <c r="BD5" s="27">
        <f>IF(O66="","",IF(O66&gt;='1'!$I$1/2,1,IF(O66&gt;='1'!$I$1*0.2,2,IF(Таблица!O66&gt;0,3,IF(Таблица!O66=0,4,5)))))</f>
        <v>1</v>
      </c>
      <c r="BE5" s="27">
        <f>IF(P66="","",IF(P66&gt;='1'!$I$1/2,1,IF(P66&gt;='1'!$I$1*0.2,2,IF(Таблица!P66&gt;0,3,IF(Таблица!P66=0,4,5)))))</f>
        <v>4</v>
      </c>
      <c r="BF5" s="27">
        <f>IF(Q66="","",IF(Q66&gt;='1'!$I$1/2,1,IF(Q66&gt;='1'!$I$1*0.2,2,IF(Таблица!Q66&gt;0,3,IF(Таблица!Q66=0,4,5)))))</f>
        <v>4</v>
      </c>
      <c r="BG5" s="27">
        <f>IF(R66="","",IF(R66&gt;='1'!$I$1/2,1,IF(R66&gt;='1'!$I$1*0.2,2,IF(Таблица!R66&gt;0,3,IF(Таблица!R66=0,4,5)))))</f>
        <v>1</v>
      </c>
      <c r="BH5" s="27">
        <f>IF(S66="","",IF(S66&gt;='1'!$I$1/2,1,IF(S66&gt;='1'!$I$1*0.2,2,IF(Таблица!S66&gt;0,3,IF(Таблица!S66=0,4,5)))))</f>
        <v>1</v>
      </c>
      <c r="BI5" s="27">
        <f>IF(T66="","",IF(T66&gt;='1'!$I$1/2,1,IF(T66&gt;='1'!$I$1*0.2,2,IF(Таблица!T66&gt;0,3,IF(Таблица!T66=0,4,5)))))</f>
        <v>1</v>
      </c>
      <c r="BJ5" s="27">
        <f>IF(U66="","",IF(U66&gt;='1'!$I$1/2,1,IF(U66&gt;='1'!$I$1*0.2,2,IF(Таблица!U66&gt;0,3,IF(Таблица!U66=0,4,5)))))</f>
        <v>1</v>
      </c>
      <c r="BK5" s="27">
        <f>IF(V66="","",IF(V66&gt;='1'!$I$1/2,1,IF(V66&gt;='1'!$I$1*0.2,2,IF(Таблица!V66&gt;0,3,IF(Таблица!V66=0,4,5)))))</f>
        <v>1</v>
      </c>
      <c r="BL5" s="27">
        <f>IF(W66="","",IF(W66&gt;='1'!$I$1/2,1,IF(W66&gt;='1'!$I$1*0.2,2,IF(Таблица!W66&gt;0,3,IF(Таблица!W66=0,4,5)))))</f>
        <v>1</v>
      </c>
      <c r="BM5" s="27">
        <f>IF(X66="","",IF(X66&gt;='1'!$I$1/2,1,IF(X66&gt;='1'!$I$1*0.2,2,IF(Таблица!X66&gt;0,3,IF(Таблица!X66=0,4,5)))))</f>
        <v>4</v>
      </c>
      <c r="BN5" s="27">
        <f>IF(Y66="","",IF(Y66&gt;='1'!$I$1/2,1,IF(Y66&gt;='1'!$I$1*0.2,2,IF(Таблица!Y66&gt;0,3,IF(Таблица!Y66=0,4,5)))))</f>
        <v>4</v>
      </c>
      <c r="BO5" s="27">
        <f>IF(Z66="","",IF(Z66&gt;='1'!$I$1/2,1,IF(Z66&gt;='1'!$I$1*0.2,2,IF(Таблица!Z66&gt;0,3,IF(Таблица!Z66=0,4,5)))))</f>
        <v>4</v>
      </c>
      <c r="BP5" s="27">
        <f>IF(AA66="","",IF(AA66&gt;='1'!$I$1/2,1,IF(AA66&gt;='1'!$I$1*0.2,2,IF(Таблица!AA66&gt;0,3,IF(Таблица!AA66=0,4,5)))))</f>
        <v>4</v>
      </c>
      <c r="BQ5" s="27">
        <f>IF(AB66="","",IF(AB66&gt;='1'!$I$1/2,1,IF(AB66&gt;='1'!$I$1*0.2,2,IF(Таблица!AB66&gt;0,3,IF(Таблица!AB66=0,4,5)))))</f>
        <v>1</v>
      </c>
      <c r="BR5" s="27">
        <f>IF(AC66="","",IF(AC66&gt;='1'!$I$1/2,1,IF(AC66&gt;='1'!$I$1*0.2,2,IF(Таблица!AC66&gt;0,3,IF(Таблица!AC66=0,4,5)))))</f>
        <v>4</v>
      </c>
      <c r="BS5" s="27">
        <f>IF(AD66="","",IF(AD66&gt;='1'!$I$1/2,1,IF(AD66&gt;='1'!$I$1*0.2,2,IF(Таблица!AD66&gt;0,3,IF(Таблица!AD66=0,4,5)))))</f>
        <v>4</v>
      </c>
      <c r="BT5" s="27">
        <f>IF(AE66="","",IF(AE66&gt;='1'!$I$1/2,1,IF(AE66&gt;='1'!$I$1*0.2,2,IF(Таблица!AE66&gt;0,3,IF(Таблица!AE66=0,4,5)))))</f>
        <v>4</v>
      </c>
      <c r="BU5" s="27">
        <f>IF(AF66="","",IF(AF66&gt;='1'!$I$1/2,1,IF(AF66&gt;='1'!$I$1*0.2,2,IF(Таблица!AF66&gt;0,3,IF(Таблица!AF66=0,4,5)))))</f>
        <v>4</v>
      </c>
      <c r="BV5" s="27">
        <f>IF(AG66="","",IF(AG66&gt;='1'!$I$1/2,1,IF(AG66&gt;='1'!$I$1*0.2,2,IF(Таблица!AG66&gt;0,3,IF(Таблица!AG66=0,4,5)))))</f>
        <v>1</v>
      </c>
      <c r="BW5" s="27">
        <f>IF(AH66="","",IF(AH66&gt;='1'!$I$1/2,1,IF(AH66&gt;='1'!$I$1*0.2,2,IF(Таблица!AH66&gt;0,3,IF(Таблица!AH66=0,4,5)))))</f>
        <v>1</v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Виноградов Артем</v>
      </c>
      <c r="B6" s="4"/>
      <c r="C6" s="20">
        <f>IF(COUNTBLANK(E6:AR6)=40,"",SUM(E6:AR6))</f>
        <v>18</v>
      </c>
      <c r="D6" s="20">
        <f>IF(COUNTBLANK(E6:AR6)=40,"",IF(C6&gt;='1'!$G$8,5,IF(C6&gt;='1'!$G$7,4,IF(C6&gt;='1'!$G$6,3,2))))</f>
        <v>4</v>
      </c>
      <c r="E6" s="7">
        <v>1</v>
      </c>
      <c r="F6" s="7">
        <v>1</v>
      </c>
      <c r="G6" s="7">
        <v>1</v>
      </c>
      <c r="H6" s="7">
        <v>1</v>
      </c>
      <c r="I6" s="7">
        <v>1</v>
      </c>
      <c r="J6" s="7">
        <v>1</v>
      </c>
      <c r="K6" s="7">
        <v>1</v>
      </c>
      <c r="L6" s="7">
        <v>1</v>
      </c>
      <c r="M6" s="7">
        <v>0</v>
      </c>
      <c r="N6" s="7">
        <v>0</v>
      </c>
      <c r="O6" s="7">
        <v>0</v>
      </c>
      <c r="P6" s="7">
        <v>1</v>
      </c>
      <c r="Q6" s="7">
        <v>1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1</v>
      </c>
      <c r="Y6" s="7">
        <v>1</v>
      </c>
      <c r="Z6" s="7">
        <v>1</v>
      </c>
      <c r="AA6" s="7">
        <v>1</v>
      </c>
      <c r="AB6" s="7">
        <v>0</v>
      </c>
      <c r="AC6" s="7">
        <v>1</v>
      </c>
      <c r="AD6" s="7">
        <v>1</v>
      </c>
      <c r="AE6" s="7">
        <v>1</v>
      </c>
      <c r="AF6" s="7">
        <v>1</v>
      </c>
      <c r="AG6" s="7">
        <v>0</v>
      </c>
      <c r="AH6" s="7">
        <v>0</v>
      </c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/>
      </c>
      <c r="B7" s="4"/>
      <c r="C7" s="20" t="str">
        <f t="shared" ref="C7:C45" si="0">IF(COUNTBLANK(E7:AR7)=40,"",SUM(E7:AR7))</f>
        <v/>
      </c>
      <c r="D7" s="20" t="str">
        <f>IF(COUNTBLANK(E7:AR7)=40,"",IF(C7&gt;='1'!$G$8,5,IF(C7&gt;='1'!$G$7,4,IF(C7&gt;='1'!$G$6,3,2))))</f>
        <v/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/>
      </c>
      <c r="B8" s="4"/>
      <c r="C8" s="20" t="str">
        <f t="shared" si="0"/>
        <v/>
      </c>
      <c r="D8" s="20" t="str">
        <f>IF(COUNTBLANK(E8:AR8)=40,"",IF(C8&gt;='1'!$G$8,5,IF(C8&gt;='1'!$G$7,4,IF(C8&gt;='1'!$G$6,3,2))))</f>
        <v/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/>
      </c>
      <c r="B9" s="4"/>
      <c r="C9" s="20" t="str">
        <f t="shared" si="0"/>
        <v/>
      </c>
      <c r="D9" s="20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/>
      </c>
      <c r="B10" s="4"/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/>
      </c>
      <c r="AV12" s="9" t="str">
        <f t="shared" si="1"/>
        <v/>
      </c>
      <c r="AW12" s="9" t="str">
        <f t="shared" si="1"/>
        <v/>
      </c>
      <c r="AX12" s="9" t="str">
        <f t="shared" si="1"/>
        <v/>
      </c>
      <c r="AY12" s="9" t="str">
        <f t="shared" si="1"/>
        <v/>
      </c>
      <c r="AZ12" s="9" t="str">
        <f t="shared" si="1"/>
        <v/>
      </c>
      <c r="BA12" s="9" t="str">
        <f t="shared" si="1"/>
        <v/>
      </c>
      <c r="BB12" s="9" t="str">
        <f t="shared" si="1"/>
        <v>9;</v>
      </c>
      <c r="BC12" s="9" t="str">
        <f t="shared" si="1"/>
        <v>10;</v>
      </c>
      <c r="BD12" s="9" t="str">
        <f t="shared" si="1"/>
        <v>11;</v>
      </c>
      <c r="BE12" s="9" t="str">
        <f t="shared" si="1"/>
        <v/>
      </c>
      <c r="BF12" s="9" t="str">
        <f t="shared" si="1"/>
        <v/>
      </c>
      <c r="BG12" s="9" t="str">
        <f t="shared" si="1"/>
        <v>14;</v>
      </c>
      <c r="BH12" s="9" t="str">
        <f t="shared" si="1"/>
        <v>15;</v>
      </c>
      <c r="BI12" s="9" t="str">
        <f t="shared" si="1"/>
        <v>16;</v>
      </c>
      <c r="BJ12" s="9" t="str">
        <f t="shared" si="1"/>
        <v>17;</v>
      </c>
      <c r="BK12" s="9" t="str">
        <f t="shared" si="1"/>
        <v>18;</v>
      </c>
      <c r="BL12" s="9" t="str">
        <f t="shared" si="1"/>
        <v>19;</v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>24;</v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>29;</v>
      </c>
      <c r="BW12" s="9" t="str">
        <f t="shared" si="1"/>
        <v>30;</v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/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>1;</v>
      </c>
      <c r="AU15" s="9" t="str">
        <f t="shared" ref="AU15:CG15" si="4">IF(AU$5=4,CONCATENATE(AU$4,";"),"")</f>
        <v>2;</v>
      </c>
      <c r="AV15" s="9" t="str">
        <f t="shared" si="4"/>
        <v>3;</v>
      </c>
      <c r="AW15" s="9" t="str">
        <f t="shared" si="4"/>
        <v>4;</v>
      </c>
      <c r="AX15" s="9" t="str">
        <f t="shared" si="4"/>
        <v>5;</v>
      </c>
      <c r="AY15" s="9" t="str">
        <f t="shared" si="4"/>
        <v>6;</v>
      </c>
      <c r="AZ15" s="9" t="str">
        <f t="shared" si="4"/>
        <v>7;</v>
      </c>
      <c r="BA15" s="9" t="str">
        <f t="shared" si="4"/>
        <v>8;</v>
      </c>
      <c r="BB15" s="9" t="str">
        <f t="shared" si="4"/>
        <v/>
      </c>
      <c r="BC15" s="9" t="str">
        <f t="shared" si="4"/>
        <v/>
      </c>
      <c r="BD15" s="9" t="str">
        <f t="shared" si="4"/>
        <v/>
      </c>
      <c r="BE15" s="9" t="str">
        <f t="shared" si="4"/>
        <v>12;</v>
      </c>
      <c r="BF15" s="9" t="str">
        <f t="shared" si="4"/>
        <v>13;</v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>20;</v>
      </c>
      <c r="BN15" s="9" t="str">
        <f t="shared" si="4"/>
        <v>21;</v>
      </c>
      <c r="BO15" s="9" t="str">
        <f t="shared" si="4"/>
        <v>22;</v>
      </c>
      <c r="BP15" s="9" t="str">
        <f t="shared" si="4"/>
        <v>23;</v>
      </c>
      <c r="BQ15" s="9" t="str">
        <f t="shared" si="4"/>
        <v/>
      </c>
      <c r="BR15" s="9" t="str">
        <f t="shared" si="4"/>
        <v>25;</v>
      </c>
      <c r="BS15" s="9" t="str">
        <f t="shared" si="4"/>
        <v>26;</v>
      </c>
      <c r="BT15" s="9" t="str">
        <f t="shared" si="4"/>
        <v>27;</v>
      </c>
      <c r="BU15" s="9" t="str">
        <f t="shared" si="4"/>
        <v>28;</v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76" t="str">
        <f>CONCATENATE(AT12,AU12,AV12,AW12,AX12,AY12,AZ12,BA12,BB12,BC12,BD12,BE12,BF12,BG12,BH12,BI12,BJ12,BK12,BL12,BM12,BN12,BO12,BP12,BQ12,BR12,BS12,BT12,BU12,BV12,BW12,BX12,BY12,BZ12,CA12,CB12,CC12,CD12,CE12,CF12,CG12)</f>
        <v>9;10;11;14;15;16;17;18;19;24;29;30;</v>
      </c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76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/>
      </c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76" t="str">
        <f t="shared" si="5"/>
        <v/>
      </c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76" t="str">
        <f t="shared" si="5"/>
        <v>1;2;3;4;5;6;7;8;12;13;20;21;22;23;25;26;27;28;</v>
      </c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18</v>
      </c>
      <c r="D66" s="20">
        <f>IF(C66="","",IF(C66&gt;=31,5,IF(C66&gt;=20,4,IF(C66&gt;=10,3,2))))</f>
        <v>3</v>
      </c>
      <c r="E66" s="41">
        <f>IF(COUNTBLANK(E6:E45)=40,"",COUNTIF(E6:E45,0))</f>
        <v>0</v>
      </c>
      <c r="F66" s="41">
        <f>IF(COUNTBLANK(F6:F45)=40,"",COUNTIF(F6:F45,0))</f>
        <v>0</v>
      </c>
      <c r="G66" s="41">
        <f t="shared" ref="G66:AR66" si="6">IF(COUNTBLANK(G6:G45)=40,"",COUNTIF(G6:G45,0))</f>
        <v>0</v>
      </c>
      <c r="H66" s="41">
        <f t="shared" si="6"/>
        <v>0</v>
      </c>
      <c r="I66" s="41">
        <f t="shared" si="6"/>
        <v>0</v>
      </c>
      <c r="J66" s="41">
        <f t="shared" si="6"/>
        <v>0</v>
      </c>
      <c r="K66" s="41">
        <f t="shared" si="6"/>
        <v>0</v>
      </c>
      <c r="L66" s="41">
        <f t="shared" si="6"/>
        <v>0</v>
      </c>
      <c r="M66" s="41">
        <f t="shared" si="6"/>
        <v>1</v>
      </c>
      <c r="N66" s="41">
        <f t="shared" si="6"/>
        <v>1</v>
      </c>
      <c r="O66" s="41">
        <f t="shared" si="6"/>
        <v>1</v>
      </c>
      <c r="P66" s="41">
        <f t="shared" si="6"/>
        <v>0</v>
      </c>
      <c r="Q66" s="41">
        <f t="shared" si="6"/>
        <v>0</v>
      </c>
      <c r="R66" s="41">
        <f t="shared" si="6"/>
        <v>1</v>
      </c>
      <c r="S66" s="41">
        <f t="shared" si="6"/>
        <v>1</v>
      </c>
      <c r="T66" s="41">
        <f t="shared" si="6"/>
        <v>1</v>
      </c>
      <c r="U66" s="41">
        <f t="shared" si="6"/>
        <v>1</v>
      </c>
      <c r="V66" s="41">
        <f t="shared" si="6"/>
        <v>1</v>
      </c>
      <c r="W66" s="41">
        <f t="shared" si="6"/>
        <v>1</v>
      </c>
      <c r="X66" s="41">
        <f t="shared" si="6"/>
        <v>0</v>
      </c>
      <c r="Y66" s="41">
        <f t="shared" si="6"/>
        <v>0</v>
      </c>
      <c r="Z66" s="41">
        <f t="shared" si="6"/>
        <v>0</v>
      </c>
      <c r="AA66" s="41">
        <f t="shared" si="6"/>
        <v>0</v>
      </c>
      <c r="AB66" s="41">
        <f t="shared" si="6"/>
        <v>1</v>
      </c>
      <c r="AC66" s="41">
        <f t="shared" si="6"/>
        <v>0</v>
      </c>
      <c r="AD66" s="41">
        <f t="shared" si="6"/>
        <v>0</v>
      </c>
      <c r="AE66" s="41">
        <f t="shared" si="6"/>
        <v>0</v>
      </c>
      <c r="AF66" s="41">
        <f t="shared" si="6"/>
        <v>0</v>
      </c>
      <c r="AG66" s="41">
        <f t="shared" si="6"/>
        <v>1</v>
      </c>
      <c r="AH66" s="41">
        <f t="shared" si="6"/>
        <v>1</v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Информация и информационные процессы</v>
      </c>
      <c r="F67" s="69" t="str">
        <f>IF(Списки!$I$12="","",Списки!$I$12)</f>
        <v>Хранение и обработка информации</v>
      </c>
      <c r="G67" s="69" t="str">
        <f>IF(Списки!$I$13="","",Списки!$I$13)</f>
        <v>Информация и информационные процессы</v>
      </c>
      <c r="H67" s="69" t="str">
        <f>IF(Списки!$I$14="","",Списки!$I$14)</f>
        <v>Виды информации</v>
      </c>
      <c r="I67" s="69" t="str">
        <f>IF(Списки!$I$15="","",Списки!$I$15)</f>
        <v>Информация и информационные процессы</v>
      </c>
      <c r="J67" s="69" t="str">
        <f>IF(Списки!$I$16="","",Списки!$I$16)</f>
        <v>Кодирование информации</v>
      </c>
      <c r="K67" s="69" t="str">
        <f>IF(Списки!$I$17="","",Списки!$I$17)</f>
        <v>Хранение и обработка информации</v>
      </c>
      <c r="L67" s="69" t="str">
        <f>IF(Списки!$I$18="","",Списки!$I$18)</f>
        <v>Компьютер</v>
      </c>
      <c r="M67" s="69" t="str">
        <f>IF(Списки!$I$19="","",Списки!$I$19)</f>
        <v>Устройства компьютера и их функции</v>
      </c>
      <c r="N67" s="69" t="str">
        <f>IF(Списки!$I$20="","",Списки!$I$20)</f>
        <v>Хранение и обработка информации</v>
      </c>
      <c r="O67" s="69" t="str">
        <f>IF(Списки!$I$21="","",Списки!$I$21)</f>
        <v>Программное обеспечение компьютера</v>
      </c>
      <c r="P67" s="69" t="str">
        <f>IF(Списки!$I$22="","",Списки!$I$22)</f>
        <v>Программное обеспечение компьютера</v>
      </c>
      <c r="Q67" s="69" t="str">
        <f>IF(Списки!$I$23="","",Списки!$I$23)</f>
        <v>Файл и файловые структуры</v>
      </c>
      <c r="R67" s="69" t="str">
        <f>IF(Списки!$I$24="","",Списки!$I$24)</f>
        <v>Файл и файловые структуры</v>
      </c>
      <c r="S67" s="69" t="str">
        <f>IF(Списки!$I$25="","",Списки!$I$25)</f>
        <v>Файл и файловые структуры</v>
      </c>
      <c r="T67" s="69" t="str">
        <f>IF(Списки!$I$26="","",Списки!$I$26)</f>
        <v>Компьютерные сети</v>
      </c>
      <c r="U67" s="69" t="str">
        <f>IF(Списки!$I$27="","",Списки!$I$27)</f>
        <v>Всемирная паутина. Поисковые системы и запросы</v>
      </c>
      <c r="V67" s="69" t="str">
        <f>IF(Списки!$I$28="","",Списки!$I$28)</f>
        <v>Всемирная паутина. Поисковые системы и запросы</v>
      </c>
      <c r="W67" s="69" t="str">
        <f>IF(Списки!$I$29="","",Списки!$I$29)</f>
        <v>Информационная безопасность</v>
      </c>
      <c r="X67" s="69" t="str">
        <f>IF(Списки!$I$30="","",Списки!$I$30)</f>
        <v>Клавиатура и ее клавиши</v>
      </c>
      <c r="Y67" s="69" t="str">
        <f>IF(Списки!$I$31="","",Списки!$I$31)</f>
        <v>Текстовый редактор</v>
      </c>
      <c r="Z67" s="69" t="str">
        <f>IF(Списки!$I$32="","",Списки!$I$32)</f>
        <v>Буфер обмена</v>
      </c>
      <c r="AA67" s="69" t="str">
        <f>IF(Списки!$I$33="","",Списки!$I$33)</f>
        <v>Измерение информации</v>
      </c>
      <c r="AB67" s="69" t="str">
        <f>IF(Списки!$I$34="","",Списки!$I$34)</f>
        <v>Текстовый редактор</v>
      </c>
      <c r="AC67" s="69" t="str">
        <f>IF(Списки!$I$35="","",Списки!$I$35)</f>
        <v>Графический редактор</v>
      </c>
      <c r="AD67" s="69" t="str">
        <f>IF(Списки!$I$36="","",Списки!$I$36)</f>
        <v>Графический редактор</v>
      </c>
      <c r="AE67" s="69" t="str">
        <f>IF(Списки!$I$37="","",Списки!$I$37)</f>
        <v>Измерение информации</v>
      </c>
      <c r="AF67" s="69" t="str">
        <f>IF(Списки!$I$38="","",Списки!$I$38)</f>
        <v>Мультимедиа</v>
      </c>
      <c r="AG67" s="69" t="str">
        <f>IF(Списки!$I$39="","",Списки!$I$39)</f>
        <v>Редактор для создания электронных презентаций</v>
      </c>
      <c r="AH67" s="69" t="str">
        <f>IF(Списки!$I$40="","",Списки!$I$40)</f>
        <v>Редактор для создания электронных презентаций</v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0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1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4"/>
      <c r="B73" s="75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  <mergeCell ref="L67:L86"/>
    <mergeCell ref="M67:M86"/>
    <mergeCell ref="N67:N86"/>
    <mergeCell ref="O67:O86"/>
    <mergeCell ref="P67:P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</mergeCells>
  <conditionalFormatting sqref="D6:D66">
    <cfRule type="cellIs" dxfId="12" priority="13" operator="equal">
      <formula>5</formula>
    </cfRule>
    <cfRule type="cellIs" dxfId="11" priority="14" operator="equal">
      <formula>4</formula>
    </cfRule>
    <cfRule type="cellIs" dxfId="10" priority="15" operator="equal">
      <formula>3</formula>
    </cfRule>
    <cfRule type="cellIs" dxfId="9" priority="16" operator="equal">
      <formula>2</formula>
    </cfRule>
  </conditionalFormatting>
  <conditionalFormatting sqref="E66:AR66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11">
      <dataBar>
        <cfvo type="min"/>
        <cfvo type="max"/>
        <color rgb="FF008AEF"/>
      </dataBar>
    </cfRule>
  </conditionalFormatting>
  <conditionalFormatting sqref="E5:E45">
    <cfRule type="expression" dxfId="8" priority="9">
      <formula>$E$5=""</formula>
    </cfRule>
  </conditionalFormatting>
  <conditionalFormatting sqref="F5:F7 F9:F45">
    <cfRule type="expression" dxfId="7" priority="8">
      <formula>$F$5=""</formula>
    </cfRule>
  </conditionalFormatting>
  <conditionalFormatting sqref="G5:G6 G8:G45">
    <cfRule type="expression" dxfId="6" priority="7">
      <formula>$G$5=""</formula>
    </cfRule>
  </conditionalFormatting>
  <conditionalFormatting sqref="H5:AR5 H7:AR45 H6:S6 U6:AR6">
    <cfRule type="expression" dxfId="5" priority="6">
      <formula>H$5=""</formula>
    </cfRule>
  </conditionalFormatting>
  <conditionalFormatting sqref="C66:AR66">
    <cfRule type="containsBlanks" dxfId="4" priority="5">
      <formula>LEN(TRIM(C66))=0</formula>
    </cfRule>
  </conditionalFormatting>
  <conditionalFormatting sqref="C67:AR86">
    <cfRule type="containsBlanks" dxfId="3" priority="4">
      <formula>LEN(TRIM(C67))=0</formula>
    </cfRule>
  </conditionalFormatting>
  <conditionalFormatting sqref="F8">
    <cfRule type="expression" dxfId="2" priority="3">
      <formula>$G$5=""</formula>
    </cfRule>
  </conditionalFormatting>
  <conditionalFormatting sqref="G7">
    <cfRule type="expression" dxfId="1" priority="2">
      <formula>$G$5=""</formula>
    </cfRule>
  </conditionalFormatting>
  <conditionalFormatting sqref="T6">
    <cfRule type="expression" dxfId="0" priority="1">
      <formula>$E$5=""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topLeftCell="A5" zoomScale="85" zoomScaleNormal="85" workbookViewId="0">
      <selection activeCell="V14" sqref="V14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77" t="s">
        <v>69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AE1" s="100" t="s">
        <v>35</v>
      </c>
      <c r="AF1" s="100"/>
      <c r="AG1" s="100"/>
      <c r="AH1" s="100"/>
      <c r="AI1" s="100" t="s">
        <v>37</v>
      </c>
      <c r="AJ1" s="100"/>
      <c r="AK1" s="100"/>
      <c r="AL1" s="100"/>
    </row>
    <row r="2" spans="1:38" ht="28.5" customHeight="1" x14ac:dyDescent="0.25">
      <c r="A2" s="85" t="s">
        <v>70</v>
      </c>
      <c r="B2" s="85"/>
      <c r="C2" s="85"/>
      <c r="D2" s="86" t="str">
        <f>Списки!G6</f>
        <v>Итоговый тест по информатике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  <c r="AE2" s="83" t="s">
        <v>26</v>
      </c>
      <c r="AF2" s="83"/>
      <c r="AG2" s="83" t="e">
        <f>COUNTIF(Таблица!#REF!,0)</f>
        <v>#REF!</v>
      </c>
      <c r="AH2" s="83"/>
      <c r="AI2" s="83" t="s">
        <v>26</v>
      </c>
      <c r="AJ2" s="83"/>
      <c r="AK2" s="83">
        <f>COUNTIF(Таблица!J6:J65,0)</f>
        <v>0</v>
      </c>
      <c r="AL2" s="83"/>
    </row>
    <row r="3" spans="1:38" ht="28.5" customHeight="1" x14ac:dyDescent="0.25">
      <c r="A3" s="78" t="s">
        <v>45</v>
      </c>
      <c r="B3" s="78"/>
      <c r="C3" s="78"/>
      <c r="D3" s="80">
        <f>Списки!G5</f>
        <v>45434</v>
      </c>
      <c r="E3" s="80"/>
      <c r="F3" s="80"/>
      <c r="G3" s="80"/>
      <c r="H3" s="80"/>
      <c r="I3" s="83" t="s">
        <v>17</v>
      </c>
      <c r="J3" s="83"/>
      <c r="K3" s="83"/>
      <c r="L3" s="83"/>
      <c r="M3" s="92">
        <f>(E8+E9)/G6</f>
        <v>1</v>
      </c>
      <c r="N3" s="92"/>
      <c r="O3" s="92"/>
      <c r="P3" s="92"/>
      <c r="AE3" s="83" t="s">
        <v>27</v>
      </c>
      <c r="AF3" s="83"/>
      <c r="AG3" s="83" t="e">
        <f>COUNTIF(Таблица!#REF!,1)</f>
        <v>#REF!</v>
      </c>
      <c r="AH3" s="83"/>
      <c r="AI3" s="83" t="s">
        <v>27</v>
      </c>
      <c r="AJ3" s="83"/>
      <c r="AK3" s="83">
        <f>COUNTIF(Таблица!J6:J65,1)</f>
        <v>1</v>
      </c>
      <c r="AL3" s="83"/>
    </row>
    <row r="4" spans="1:38" ht="28.5" customHeight="1" x14ac:dyDescent="0.25">
      <c r="A4" s="78" t="s">
        <v>11</v>
      </c>
      <c r="B4" s="78"/>
      <c r="C4" s="78"/>
      <c r="D4" s="81" t="str">
        <f>Списки!G4</f>
        <v>Ветрова К.А.</v>
      </c>
      <c r="E4" s="81"/>
      <c r="F4" s="81"/>
      <c r="G4" s="81"/>
      <c r="H4" s="81"/>
      <c r="I4" s="89" t="s">
        <v>18</v>
      </c>
      <c r="J4" s="90"/>
      <c r="K4" s="90"/>
      <c r="L4" s="91"/>
      <c r="M4" s="92">
        <f>SUM(E8:F10)/G6</f>
        <v>1</v>
      </c>
      <c r="N4" s="92"/>
      <c r="O4" s="92"/>
      <c r="P4" s="92"/>
      <c r="AE4" s="83" t="s">
        <v>28</v>
      </c>
      <c r="AF4" s="83"/>
      <c r="AG4" s="83" t="e">
        <f>COUNTIF(Таблица!#REF!,2)</f>
        <v>#REF!</v>
      </c>
      <c r="AH4" s="83"/>
      <c r="AI4" s="83" t="s">
        <v>28</v>
      </c>
      <c r="AJ4" s="83"/>
      <c r="AK4" s="83">
        <f>COUNTIF(Таблица!J6:J65,2)</f>
        <v>0</v>
      </c>
      <c r="AL4" s="83"/>
    </row>
    <row r="5" spans="1:38" ht="28.5" customHeight="1" x14ac:dyDescent="0.25">
      <c r="A5" s="78" t="s">
        <v>12</v>
      </c>
      <c r="B5" s="78"/>
      <c r="C5" s="78"/>
      <c r="D5" s="78"/>
      <c r="E5" s="78"/>
      <c r="F5" s="78"/>
      <c r="G5" s="82">
        <f>Списки!G3</f>
        <v>7</v>
      </c>
      <c r="H5" s="82"/>
      <c r="I5" s="89" t="s">
        <v>52</v>
      </c>
      <c r="J5" s="90"/>
      <c r="K5" s="90"/>
      <c r="L5" s="91"/>
      <c r="M5" s="92">
        <f>(E8*1+E9*0.64+E10*0.32+E11*0.16)/G6</f>
        <v>0.64</v>
      </c>
      <c r="N5" s="92"/>
      <c r="O5" s="92"/>
      <c r="P5" s="92"/>
      <c r="AE5" s="100" t="s">
        <v>36</v>
      </c>
      <c r="AF5" s="100"/>
      <c r="AG5" s="100"/>
      <c r="AH5" s="100"/>
      <c r="AI5" s="100" t="s">
        <v>38</v>
      </c>
      <c r="AJ5" s="100"/>
      <c r="AK5" s="100"/>
      <c r="AL5" s="100"/>
    </row>
    <row r="6" spans="1:38" ht="28.5" customHeight="1" x14ac:dyDescent="0.25">
      <c r="A6" s="93" t="s">
        <v>68</v>
      </c>
      <c r="B6" s="94"/>
      <c r="C6" s="94"/>
      <c r="D6" s="94"/>
      <c r="E6" s="94"/>
      <c r="F6" s="95"/>
      <c r="G6" s="103">
        <f>IF('1'!$I$1="","",'1'!$I$1)</f>
        <v>1</v>
      </c>
      <c r="H6" s="104"/>
      <c r="I6" s="84" t="s">
        <v>19</v>
      </c>
      <c r="J6" s="84"/>
      <c r="K6" s="84"/>
      <c r="L6" s="84"/>
      <c r="M6" s="84"/>
      <c r="N6" s="84"/>
      <c r="O6" s="84"/>
      <c r="P6" s="84"/>
      <c r="AE6" s="83" t="s">
        <v>26</v>
      </c>
      <c r="AF6" s="83"/>
      <c r="AG6" s="83">
        <f>COUNTIF(Таблица!M6:M65,0)</f>
        <v>1</v>
      </c>
      <c r="AH6" s="83"/>
      <c r="AI6" s="83" t="s">
        <v>26</v>
      </c>
      <c r="AJ6" s="83"/>
      <c r="AK6" s="83">
        <f>COUNTIF(Таблица!S6:S65,0)</f>
        <v>1</v>
      </c>
      <c r="AL6" s="83"/>
    </row>
    <row r="7" spans="1:38" ht="28.5" customHeight="1" x14ac:dyDescent="0.25">
      <c r="A7" s="96"/>
      <c r="B7" s="97"/>
      <c r="C7" s="97"/>
      <c r="D7" s="97"/>
      <c r="E7" s="97"/>
      <c r="F7" s="98"/>
      <c r="G7" s="105"/>
      <c r="H7" s="106"/>
      <c r="I7" s="83" t="s">
        <v>21</v>
      </c>
      <c r="J7" s="83"/>
      <c r="K7" s="83"/>
      <c r="L7" s="83"/>
      <c r="M7" s="101">
        <f>'1'!G5</f>
        <v>0</v>
      </c>
      <c r="N7" s="102"/>
      <c r="O7" s="25" t="s">
        <v>81</v>
      </c>
      <c r="P7" s="24">
        <f>'1'!I5</f>
        <v>11</v>
      </c>
      <c r="AE7" s="83" t="s">
        <v>27</v>
      </c>
      <c r="AF7" s="83"/>
      <c r="AG7" s="83">
        <f>COUNTIF(Таблица!M6:M65,1)</f>
        <v>0</v>
      </c>
      <c r="AH7" s="83"/>
      <c r="AI7" s="83" t="s">
        <v>27</v>
      </c>
      <c r="AJ7" s="83"/>
      <c r="AK7" s="83">
        <f>COUNTIF(Таблица!S6:S65,1)</f>
        <v>0</v>
      </c>
      <c r="AL7" s="83"/>
    </row>
    <row r="8" spans="1:38" ht="28.5" customHeight="1" x14ac:dyDescent="0.25">
      <c r="A8" s="83" t="s">
        <v>13</v>
      </c>
      <c r="B8" s="83"/>
      <c r="C8" s="83"/>
      <c r="D8" s="83"/>
      <c r="E8" s="84">
        <f>Таблица!B71</f>
        <v>0</v>
      </c>
      <c r="F8" s="84"/>
      <c r="G8" s="79">
        <f>E8/$G$6</f>
        <v>0</v>
      </c>
      <c r="H8" s="79"/>
      <c r="I8" s="83" t="s">
        <v>22</v>
      </c>
      <c r="J8" s="83"/>
      <c r="K8" s="83"/>
      <c r="L8" s="83"/>
      <c r="M8" s="101">
        <f>'1'!G6</f>
        <v>12</v>
      </c>
      <c r="N8" s="102"/>
      <c r="O8" s="26" t="s">
        <v>81</v>
      </c>
      <c r="P8" s="24">
        <f>'1'!I6</f>
        <v>17</v>
      </c>
      <c r="AE8" s="83" t="s">
        <v>28</v>
      </c>
      <c r="AF8" s="83"/>
      <c r="AG8" s="83">
        <f>COUNTIF(Таблица!M6:M65,2)</f>
        <v>0</v>
      </c>
      <c r="AH8" s="83"/>
      <c r="AI8" s="83" t="s">
        <v>28</v>
      </c>
      <c r="AJ8" s="83"/>
      <c r="AK8" s="83">
        <f>COUNTIF(Таблица!S6:S65,2)</f>
        <v>0</v>
      </c>
      <c r="AL8" s="83"/>
    </row>
    <row r="9" spans="1:38" ht="28.5" customHeight="1" x14ac:dyDescent="0.25">
      <c r="A9" s="83" t="s">
        <v>14</v>
      </c>
      <c r="B9" s="83"/>
      <c r="C9" s="83"/>
      <c r="D9" s="83"/>
      <c r="E9" s="84">
        <f>Таблица!B70</f>
        <v>1</v>
      </c>
      <c r="F9" s="84"/>
      <c r="G9" s="79">
        <f>E9/$G$6</f>
        <v>1</v>
      </c>
      <c r="H9" s="79"/>
      <c r="I9" s="83" t="s">
        <v>23</v>
      </c>
      <c r="J9" s="83"/>
      <c r="K9" s="83"/>
      <c r="L9" s="83"/>
      <c r="M9" s="101">
        <f>'1'!G7</f>
        <v>18</v>
      </c>
      <c r="N9" s="102"/>
      <c r="O9" s="26" t="s">
        <v>81</v>
      </c>
      <c r="P9" s="24">
        <f>'1'!I7</f>
        <v>23</v>
      </c>
      <c r="AE9" s="100" t="s">
        <v>39</v>
      </c>
      <c r="AF9" s="100"/>
      <c r="AG9" s="100"/>
      <c r="AH9" s="100"/>
      <c r="AI9" s="100" t="s">
        <v>40</v>
      </c>
      <c r="AJ9" s="100"/>
      <c r="AK9" s="100"/>
      <c r="AL9" s="100"/>
    </row>
    <row r="10" spans="1:38" ht="28.5" customHeight="1" x14ac:dyDescent="0.25">
      <c r="A10" s="83" t="s">
        <v>15</v>
      </c>
      <c r="B10" s="83"/>
      <c r="C10" s="83"/>
      <c r="D10" s="83"/>
      <c r="E10" s="84">
        <f>Таблица!B69</f>
        <v>0</v>
      </c>
      <c r="F10" s="84"/>
      <c r="G10" s="79">
        <f>E10/$G$6</f>
        <v>0</v>
      </c>
      <c r="H10" s="79"/>
      <c r="I10" s="83" t="s">
        <v>20</v>
      </c>
      <c r="J10" s="83"/>
      <c r="K10" s="83"/>
      <c r="L10" s="83"/>
      <c r="M10" s="101">
        <f>'1'!G8</f>
        <v>24</v>
      </c>
      <c r="N10" s="102"/>
      <c r="O10" s="26" t="s">
        <v>81</v>
      </c>
      <c r="P10" s="24">
        <f>'1'!I8</f>
        <v>30</v>
      </c>
      <c r="AE10" s="83" t="s">
        <v>26</v>
      </c>
      <c r="AF10" s="83"/>
      <c r="AG10" s="83">
        <f>COUNTIF(Таблица!W6:W65,0)</f>
        <v>1</v>
      </c>
      <c r="AH10" s="83"/>
      <c r="AI10" s="83" t="s">
        <v>26</v>
      </c>
      <c r="AJ10" s="83"/>
      <c r="AK10" s="83">
        <f>COUNTIF(Таблица!$Z$6:$Z$65,0)</f>
        <v>0</v>
      </c>
      <c r="AL10" s="83"/>
    </row>
    <row r="11" spans="1:38" ht="28.5" customHeight="1" x14ac:dyDescent="0.25">
      <c r="A11" s="109" t="s">
        <v>16</v>
      </c>
      <c r="B11" s="109"/>
      <c r="C11" s="109"/>
      <c r="D11" s="109"/>
      <c r="E11" s="110">
        <f>Таблица!B68</f>
        <v>0</v>
      </c>
      <c r="F11" s="110"/>
      <c r="G11" s="99">
        <f>E11/$G$6</f>
        <v>0</v>
      </c>
      <c r="H11" s="99"/>
      <c r="AE11" s="83" t="s">
        <v>27</v>
      </c>
      <c r="AF11" s="83"/>
      <c r="AG11" s="83">
        <f>COUNTIF(Таблица!W6:W65,1)</f>
        <v>0</v>
      </c>
      <c r="AH11" s="83"/>
      <c r="AI11" s="83" t="s">
        <v>27</v>
      </c>
      <c r="AJ11" s="83"/>
      <c r="AK11" s="83">
        <f>COUNTIF(Таблица!$Z$6:$Z$65,1)</f>
        <v>1</v>
      </c>
      <c r="AL11" s="83"/>
    </row>
    <row r="12" spans="1:38" ht="28.5" customHeight="1" x14ac:dyDescent="0.25">
      <c r="A12" s="108" t="s">
        <v>24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AE12" s="83" t="s">
        <v>28</v>
      </c>
      <c r="AF12" s="83"/>
      <c r="AG12" s="83">
        <f>COUNTIF(Таблица!W6:W65,2)</f>
        <v>0</v>
      </c>
      <c r="AH12" s="83"/>
      <c r="AI12" s="83" t="s">
        <v>28</v>
      </c>
      <c r="AJ12" s="83"/>
      <c r="AK12" s="83">
        <f>COUNTIF(Таблица!$Z$6:$Z$65,2)</f>
        <v>0</v>
      </c>
      <c r="AL12" s="83"/>
    </row>
    <row r="13" spans="1:38" ht="28.5" customHeight="1" x14ac:dyDescent="0.25">
      <c r="A13" s="107" t="str">
        <f>Таблица!AT20</f>
        <v>1;2;3;4;5;6;7;8;12;13;20;21;22;23;25;26;27;28;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AE13" s="100" t="s">
        <v>41</v>
      </c>
      <c r="AF13" s="100"/>
      <c r="AG13" s="100"/>
      <c r="AH13" s="100"/>
      <c r="AI13" s="100" t="s">
        <v>42</v>
      </c>
      <c r="AJ13" s="100"/>
      <c r="AK13" s="100"/>
      <c r="AL13" s="100"/>
    </row>
    <row r="14" spans="1:38" ht="28.5" customHeight="1" x14ac:dyDescent="0.25">
      <c r="A14" s="108" t="s">
        <v>84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AE14" s="83" t="s">
        <v>26</v>
      </c>
      <c r="AF14" s="83"/>
      <c r="AG14" s="83">
        <f>COUNTIF(Таблица!$AB$6:$AB$65,0)</f>
        <v>1</v>
      </c>
      <c r="AH14" s="83"/>
      <c r="AI14" s="83" t="s">
        <v>26</v>
      </c>
      <c r="AJ14" s="83"/>
      <c r="AK14" s="83">
        <f>COUNTIF(Таблица!$AA$6:$AA$65,0)</f>
        <v>0</v>
      </c>
      <c r="AL14" s="83"/>
    </row>
    <row r="15" spans="1:38" ht="28.5" customHeight="1" x14ac:dyDescent="0.25">
      <c r="A15" s="107" t="str">
        <f>Таблица!AT19</f>
        <v/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AE15" s="83" t="s">
        <v>27</v>
      </c>
      <c r="AF15" s="83"/>
      <c r="AG15" s="83">
        <f>COUNTIF(Таблица!$AB$6:$AB$65,1)</f>
        <v>0</v>
      </c>
      <c r="AH15" s="83"/>
      <c r="AI15" s="83" t="s">
        <v>27</v>
      </c>
      <c r="AJ15" s="83"/>
      <c r="AK15" s="83">
        <f>COUNTIF(Таблица!$AA$6:$AA$65,1)</f>
        <v>1</v>
      </c>
      <c r="AL15" s="83"/>
    </row>
    <row r="16" spans="1:38" ht="22.5" customHeight="1" x14ac:dyDescent="0.25">
      <c r="A16" s="108" t="s">
        <v>83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AE16" s="83" t="s">
        <v>28</v>
      </c>
      <c r="AF16" s="83"/>
      <c r="AG16" s="83">
        <f>COUNTIF(Таблица!$AB$6:$AB$65,2)</f>
        <v>0</v>
      </c>
      <c r="AH16" s="83"/>
      <c r="AI16" s="83" t="s">
        <v>28</v>
      </c>
      <c r="AJ16" s="83"/>
      <c r="AK16" s="83">
        <f>COUNTIF(Таблица!$AA$6:$AA$65,2)</f>
        <v>0</v>
      </c>
      <c r="AL16" s="83"/>
    </row>
    <row r="17" spans="1:38" ht="22.5" customHeight="1" x14ac:dyDescent="0.25">
      <c r="A17" s="107" t="str">
        <f>Таблица!AT18</f>
        <v/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AE17" s="11"/>
      <c r="AF17" s="11"/>
      <c r="AG17" s="11"/>
      <c r="AH17" s="11"/>
      <c r="AI17" s="83" t="s">
        <v>29</v>
      </c>
      <c r="AJ17" s="83"/>
      <c r="AK17" s="83">
        <f>COUNTIF(Таблица!$AA$6:$AA$65,3)</f>
        <v>0</v>
      </c>
      <c r="AL17" s="83"/>
    </row>
    <row r="18" spans="1:38" ht="22.5" customHeight="1" x14ac:dyDescent="0.25">
      <c r="A18" s="108" t="s">
        <v>25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AE18" s="11"/>
      <c r="AF18" s="11"/>
      <c r="AG18" s="11"/>
      <c r="AH18" s="11"/>
      <c r="AI18" s="83" t="s">
        <v>30</v>
      </c>
      <c r="AJ18" s="83"/>
      <c r="AK18" s="83">
        <f>COUNTIF(Таблица!$AA$6:$AA$65,4)</f>
        <v>0</v>
      </c>
      <c r="AL18" s="83"/>
    </row>
    <row r="19" spans="1:38" ht="22.5" customHeight="1" x14ac:dyDescent="0.25">
      <c r="A19" s="107" t="str">
        <f>Таблица!AT17</f>
        <v>9;10;11;14;15;16;17;18;19;24;29;30;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AE19" s="100" t="s">
        <v>43</v>
      </c>
      <c r="AF19" s="100"/>
      <c r="AG19" s="100"/>
      <c r="AH19" s="100"/>
      <c r="AI19" s="100" t="s">
        <v>44</v>
      </c>
      <c r="AJ19" s="100"/>
      <c r="AK19" s="100"/>
      <c r="AL19" s="100"/>
    </row>
    <row r="20" spans="1:38" ht="28.5" customHeight="1" x14ac:dyDescent="0.25">
      <c r="AE20" s="83" t="s">
        <v>26</v>
      </c>
      <c r="AF20" s="83"/>
      <c r="AG20" s="83">
        <f>COUNTIF(Таблица!$AC$6:$AC$65,0)</f>
        <v>0</v>
      </c>
      <c r="AH20" s="83"/>
      <c r="AI20" s="83" t="s">
        <v>26</v>
      </c>
      <c r="AJ20" s="83"/>
      <c r="AK20" s="83">
        <f>COUNTIF(Таблица!$AK$6:$AK$65,0)</f>
        <v>0</v>
      </c>
      <c r="AL20" s="83"/>
    </row>
    <row r="21" spans="1:38" ht="28.5" customHeight="1" x14ac:dyDescent="0.25">
      <c r="AE21" s="83" t="s">
        <v>27</v>
      </c>
      <c r="AF21" s="83"/>
      <c r="AG21" s="83">
        <f>COUNTIF(Таблица!$AC$6:$AC$65,1)</f>
        <v>1</v>
      </c>
      <c r="AH21" s="83"/>
      <c r="AI21" s="83" t="s">
        <v>27</v>
      </c>
      <c r="AJ21" s="83"/>
      <c r="AK21" s="83">
        <f>COUNTIF(Таблица!$AK$6:$AK$65,1)</f>
        <v>0</v>
      </c>
      <c r="AL21" s="83"/>
    </row>
    <row r="22" spans="1:38" ht="28.5" customHeight="1" x14ac:dyDescent="0.25">
      <c r="AE22" s="83" t="s">
        <v>28</v>
      </c>
      <c r="AF22" s="83"/>
      <c r="AG22" s="83">
        <f>COUNTIF(Таблица!$AC$6:$AC$65,2)</f>
        <v>0</v>
      </c>
      <c r="AH22" s="83"/>
      <c r="AI22" s="83" t="s">
        <v>28</v>
      </c>
      <c r="AJ22" s="83"/>
      <c r="AK22" s="83">
        <f>COUNTIF(Таблица!$AK$6:$AK$65,2)</f>
        <v>0</v>
      </c>
      <c r="AL22" s="83"/>
    </row>
    <row r="23" spans="1:38" ht="28.5" customHeight="1" x14ac:dyDescent="0.25">
      <c r="AE23" s="83" t="s">
        <v>29</v>
      </c>
      <c r="AF23" s="83"/>
      <c r="AG23" s="83">
        <f>COUNTIF(Таблица!$AC$6:$AC$65,3)</f>
        <v>0</v>
      </c>
      <c r="AH23" s="83"/>
      <c r="AI23" s="83" t="s">
        <v>29</v>
      </c>
      <c r="AJ23" s="83"/>
      <c r="AK23" s="83">
        <f>COUNTIF(Таблица!$AK$6:$AK$65,3)</f>
        <v>0</v>
      </c>
      <c r="AL23" s="83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</mergeCells>
  <pageMargins left="0.51181102362204722" right="0.51181102362204722" top="0.74803149606299213" bottom="0.74803149606299213" header="0.31496062992125984" footer="0.31496062992125984"/>
  <pageSetup paperSize="9" scale="9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2024-05-23T03:21:32Z</cp:lastPrinted>
  <dcterms:created xsi:type="dcterms:W3CDTF">2016-01-19T09:37:14Z</dcterms:created>
  <dcterms:modified xsi:type="dcterms:W3CDTF">2024-05-23T03:21:37Z</dcterms:modified>
</cp:coreProperties>
</file>