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7" i="10" l="1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<sst xmlns="http://schemas.openxmlformats.org/spreadsheetml/2006/main" count="145" uniqueCount="104">
  <si>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</si>
  <si>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</si>
  <si>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</si>
  <si>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</si>
  <si>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</si>
  <si>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</si>
  <si>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</si>
  <si>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</si>
  <si>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</si>
  <si>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</si>
  <si>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</si>
  <si>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</si>
  <si>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</si>
  <si>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</si>
  <si>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</si>
  <si>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</si>
  <si>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</si>
  <si>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</si>
  <si>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</si>
  <si>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</si>
  <si>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</si>
  <si>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</si>
  <si>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</si>
  <si>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</si>
  <si>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</si>
  <si>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</si>
  <si>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</si>
  <si>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</si>
  <si>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</si>
  <si>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</si>
  <si>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</si>
  <si>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</si>
  <si>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</si>
  <si>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</si>
  <si>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</si>
  <si>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</si>
  <si>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</si>
  <si>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</si>
  <si>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</si>
  <si>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</si>
  <si>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</si>
  <si>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</si>
  <si>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</si>
  <si>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</si>
  <si>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</si>
  <si>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</si>
  <si>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</si>
  <si>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</si>
  <si>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</si>
  <si>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</si>
  <si>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</si>
  <si>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</si>
  <si>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</si>
  <si>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</si>
  <si>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</si>
  <si>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</si>
  <si>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</si>
  <si>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</si>
  <si>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</si>
  <si>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</si>
  <si>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</si>
  <si>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</si>
  <si>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</si>
  <si>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</si>
  <si>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</si>
  <si>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</si>
  <si>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</si>
  <si>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</si>
  <si>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</si>
  <si>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</si>
  <si>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</si>
  <si>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</si>
  <si>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</si>
  <si>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</si>
  <si>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</si>
  <si>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</si>
  <si>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</si>
  <si>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</si>
  <si>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</si>
  <si>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</si>
  <si>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</si>
  <si>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</si>
  <si>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</si>
  <si>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</si>
  <si>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</si>
  <si>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</si>
  <si>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</si>
  <si>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</si>
  <si>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</si>
  <si>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</si>
  <si>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</si>
  <si>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</si>
  <si>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</si>
  <si>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</si>
  <si>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Жирнов Данил</t>
  </si>
  <si>
    <t>Исаев Максим</t>
  </si>
  <si>
    <t>Математика</t>
  </si>
  <si>
    <t>Итоговая контрольная работа по геометрии</t>
  </si>
  <si>
    <t>Контрольная работа</t>
  </si>
  <si>
    <t>Неравенство треугольника</t>
  </si>
  <si>
    <t>Признаки равенства треугольников</t>
  </si>
  <si>
    <t>Внешний угол треугольника</t>
  </si>
  <si>
    <t>Вписанная в треугольник окружность</t>
  </si>
  <si>
    <t>Признаки параллельности двух прямых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</si>
</sst>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6" sqref="I26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>
        <v>1</v>
      </c>
      <c r="D2" s="57" t="s">
        <v>55</v>
      </c>
      <c r="E2" s="57"/>
      <c r="F2" s="57"/>
      <c r="G2" s="60" t="s">
        <v>96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95</v>
      </c>
      <c r="C3" s="10">
        <v>2</v>
      </c>
      <c r="D3" s="57" t="s">
        <v>56</v>
      </c>
      <c r="E3" s="57"/>
      <c r="F3" s="57"/>
      <c r="G3" s="60">
        <v>7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44700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97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5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98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99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100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101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102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103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 t="str">
        <f t="shared" ref="D16:D41" si="1">IF($G$7="","",IF(P6&lt;=$G$7,$G$7-$G$7+P6,""))</f>
        <v/>
      </c>
      <c r="E16" s="52"/>
      <c r="F16" s="53"/>
      <c r="G16" s="53"/>
      <c r="H16" s="53"/>
      <c r="I16" s="43"/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 t="str">
        <f t="shared" si="1"/>
        <v/>
      </c>
      <c r="E17" s="52"/>
      <c r="F17" s="53"/>
      <c r="G17" s="53"/>
      <c r="H17" s="53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 t="str">
        <f t="shared" si="1"/>
        <v/>
      </c>
      <c r="E18" s="52"/>
      <c r="F18" s="53"/>
      <c r="G18" s="53"/>
      <c r="H18" s="53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2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3</v>
      </c>
      <c r="H6" s="30" t="s">
        <v>79</v>
      </c>
      <c r="I6" s="34">
        <v>3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4</v>
      </c>
      <c r="H7" s="30" t="s">
        <v>79</v>
      </c>
      <c r="I7" s="34">
        <v>4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5</v>
      </c>
      <c r="H8" s="30" t="s">
        <v>79</v>
      </c>
      <c r="I8" s="34">
        <v>5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F1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Математика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геометрии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44700</v>
      </c>
      <c r="C4" s="23" t="s">
        <v>56</v>
      </c>
      <c r="D4" s="35">
        <f>IF(Списки!G3="","",Списки!G3)</f>
        <v>7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 t="str">
        <f>IF(Списки!$G$7="","",IF(Списки!U1&lt;=Списки!$G$7,Списки!$D$11+Списки!U1-1,""))</f>
        <v/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1</v>
      </c>
      <c r="AY5" s="27" t="str">
        <f>IF(J66="","",IF(J66&gt;='1'!$I$1/2,1,IF(J66&gt;='1'!$I$1*0.2,2,IF(Таблица!J66&gt;0,3,IF(Таблица!J66=0,4,5)))))</f>
        <v/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Жирнов Данил</v>
      </c>
      <c r="B6" s="4"/>
      <c r="C6" s="20">
        <f>IF(COUNTBLANK(E6:AR6)=40,"",SUM(E6:AR6))</f>
        <v>3</v>
      </c>
      <c r="D6" s="20">
        <f>IF(COUNTBLANK(E6:AR6)=40,"",IF(C6&gt;='1'!$G$8,5,IF(C6&gt;='1'!$G$7,4,IF(C6&gt;='1'!$G$6,3,2))))</f>
        <v>3</v>
      </c>
      <c r="E6" s="7">
        <v>1</v>
      </c>
      <c r="F6" s="7">
        <v>1</v>
      </c>
      <c r="G6" s="7">
        <v>1</v>
      </c>
      <c r="H6" s="7">
        <v>0</v>
      </c>
      <c r="I6" s="7">
        <v>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Исаев Максим</v>
      </c>
      <c r="B7" s="4"/>
      <c r="C7" s="20">
        <f t="shared" ref="C7:C45" si="0">IF(COUNTBLANK(E7:AR7)=40,"",SUM(E7:AR7))</f>
        <v>4</v>
      </c>
      <c r="D7" s="20">
        <f>IF(COUNTBLANK(E7:AR7)=40,"",IF(C7&gt;='1'!$G$8,5,IF(C7&gt;='1'!$G$7,4,IF(C7&gt;='1'!$G$6,3,2))))</f>
        <v>4</v>
      </c>
      <c r="E7" s="7">
        <v>1</v>
      </c>
      <c r="F7" s="7">
        <v>1</v>
      </c>
      <c r="G7" s="7">
        <v>1</v>
      </c>
      <c r="H7" s="7">
        <v>1</v>
      </c>
      <c r="I7" s="7">
        <v>0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>4;</v>
      </c>
      <c r="AX12" s="9" t="str">
        <f t="shared" si="1"/>
        <v>5;</v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4;5;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1;2;3;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4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1</v>
      </c>
      <c r="I66" s="41">
        <f t="shared" si="6"/>
        <v>2</v>
      </c>
      <c r="J66" s="41" t="str">
        <f t="shared" si="6"/>
        <v/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Неравенство треугольника</v>
      </c>
      <c r="F67" s="69" t="str">
        <f>IF(Списки!$I$12="","",Списки!$I$12)</f>
        <v>Признаки равенства треугольников</v>
      </c>
      <c r="G67" s="69" t="str">
        <f>IF(Списки!$I$13="","",Списки!$I$13)</f>
        <v>Внешний угол треугольника</v>
      </c>
      <c r="H67" s="69" t="str">
        <f>IF(Списки!$I$14="","",Списки!$I$14)</f>
        <v>Вписанная в треугольник окружность</v>
      </c>
      <c r="I67" s="69" t="str">
        <f>IF(Списки!$I$15="","",Списки!$I$15)</f>
        <v>Признаки параллельности двух прямых</v>
      </c>
      <c r="J67" s="69" t="str">
        <f>IF(Списки!$I$16="","",Списки!$I$16)</f>
        <v/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sqref="A1:P1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геометрии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44700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0.5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7</v>
      </c>
      <c r="H5" s="82"/>
      <c r="I5" s="89" t="s">
        <v>52</v>
      </c>
      <c r="J5" s="90"/>
      <c r="K5" s="90"/>
      <c r="L5" s="91"/>
      <c r="M5" s="92">
        <f>(E8*1+E9*0.64+E10*0.32+E11*0.16)/G6</f>
        <v>0.48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2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2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3</v>
      </c>
      <c r="N8" s="102"/>
      <c r="O8" s="26" t="s">
        <v>81</v>
      </c>
      <c r="P8" s="24">
        <f>'1'!I6</f>
        <v>3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0.5</v>
      </c>
      <c r="H9" s="79"/>
      <c r="I9" s="83" t="s">
        <v>23</v>
      </c>
      <c r="J9" s="83"/>
      <c r="K9" s="83"/>
      <c r="L9" s="83"/>
      <c r="M9" s="101">
        <f>'1'!G7</f>
        <v>4</v>
      </c>
      <c r="N9" s="102"/>
      <c r="O9" s="26" t="s">
        <v>81</v>
      </c>
      <c r="P9" s="24">
        <f>'1'!I7</f>
        <v>4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1</v>
      </c>
      <c r="F10" s="84"/>
      <c r="G10" s="79">
        <f>E10/$G$6</f>
        <v>0.5</v>
      </c>
      <c r="H10" s="79"/>
      <c r="I10" s="83" t="s">
        <v>20</v>
      </c>
      <c r="J10" s="83"/>
      <c r="K10" s="83"/>
      <c r="L10" s="83"/>
      <c r="M10" s="101">
        <f>'1'!G8</f>
        <v>5</v>
      </c>
      <c r="N10" s="102"/>
      <c r="O10" s="26" t="s">
        <v>81</v>
      </c>
      <c r="P10" s="24">
        <f>'1'!I8</f>
        <v>5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1;2;3;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4;5;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2022-05-24T06:41:25Z</dcterms:modified>
</cp:coreProperties>
</file>