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9" i="10" l="1"/>
  <c r="D7" i="10"/>
  <c r="D6" i="10"/>
  <c r="D10" i="10"/>
  <c r="D8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<sst xmlns="http://schemas.openxmlformats.org/spreadsheetml/2006/main" count="153" uniqueCount="112">
  <si>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</si>
  <si>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</si>
  <si>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</si>
  <si>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</si>
  <si>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</si>
  <si>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</si>
  <si>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</si>
  <si>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</si>
  <si>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</si>
  <si>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</si>
  <si>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</si>
  <si>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</si>
  <si>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</si>
  <si>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</si>
  <si>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</si>
  <si>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</si>
  <si>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</si>
  <si>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</si>
  <si>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</si>
  <si>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</si>
  <si>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</si>
  <si>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</si>
  <si>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</si>
  <si>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</si>
  <si>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</si>
  <si>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</si>
  <si>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</si>
  <si>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</si>
  <si>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</si>
  <si>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</si>
  <si>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</si>
  <si>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</si>
  <si>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</si>
  <si>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</si>
  <si>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</si>
  <si>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</si>
  <si>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</si>
  <si>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</si>
  <si>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</si>
  <si>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</si>
  <si>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</si>
  <si>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</si>
  <si>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</si>
  <si>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</si>
  <si>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</si>
  <si>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</si>
  <si>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</si>
  <si>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</si>
  <si>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</si>
  <si>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</si>
  <si>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</si>
  <si>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</si>
  <si>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</si>
  <si>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</si>
  <si>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</si>
  <si>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</si>
  <si>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</si>
  <si>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</si>
  <si>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</si>
  <si>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</si>
  <si>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</si>
  <si>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</si>
  <si>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</si>
  <si>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</si>
  <si>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</si>
  <si>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</si>
  <si>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</si>
  <si>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</si>
  <si>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</si>
  <si>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</si>
  <si>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</si>
  <si>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</si>
  <si>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</si>
  <si>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</si>
  <si>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</si>
  <si>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</si>
  <si>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</si>
  <si>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</si>
  <si>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</si>
  <si>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</si>
  <si>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</si>
  <si>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</si>
  <si>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</si>
  <si>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</si>
  <si>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</si>
  <si>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</si>
  <si>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</si>
  <si>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</si>
  <si>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</si>
  <si>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</si>
  <si>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</si>
  <si>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</si>
  <si>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</si>
  <si>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</si>
  <si>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Абрамов Александр</t>
  </si>
  <si>
    <t>Ахмедулин Влад</t>
  </si>
  <si>
    <t>Баутин Владимир</t>
  </si>
  <si>
    <t>Трофимов Евгений</t>
  </si>
  <si>
    <t>Хисаметдинова Надежда</t>
  </si>
  <si>
    <t>История России. Всеобщая история</t>
  </si>
  <si>
    <t>Итоговая контрольная работа по истории</t>
  </si>
  <si>
    <t>Контрольная работа</t>
  </si>
  <si>
    <t>Систематизация исторической информации</t>
  </si>
  <si>
    <t xml:space="preserve">Знание дат / Знание исторических деятелей </t>
  </si>
  <si>
    <t xml:space="preserve">Знание исторических фактов, процессов, явлений </t>
  </si>
  <si>
    <t>Поиск информации в источнике</t>
  </si>
  <si>
    <t>Сравнение исторических событий и явлений</t>
  </si>
  <si>
    <t>Знание фактов истории культуры</t>
  </si>
  <si>
    <t>Работа со статистическим источником информации</t>
  </si>
  <si>
    <t>Знание понятий, терминов</t>
  </si>
  <si>
    <t>Работа с иллюстративным материалом</t>
  </si>
  <si>
    <t>Работа с иллюстративным материалом и картой (схемой)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</si>
</sst>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0" sqref="I20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>
        <v>1</v>
      </c>
      <c r="D2" s="52" t="s">
        <v>55</v>
      </c>
      <c r="E2" s="52"/>
      <c r="F2" s="52"/>
      <c r="G2" s="53" t="s">
        <v>99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 t="s">
        <v>95</v>
      </c>
      <c r="C3" s="10">
        <v>2</v>
      </c>
      <c r="D3" s="52" t="s">
        <v>56</v>
      </c>
      <c r="E3" s="52"/>
      <c r="F3" s="52"/>
      <c r="G3" s="53">
        <v>9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 t="s">
        <v>96</v>
      </c>
      <c r="C4" s="10">
        <v>3</v>
      </c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 t="s">
        <v>97</v>
      </c>
      <c r="C5" s="10">
        <v>4</v>
      </c>
      <c r="D5" s="52" t="s">
        <v>58</v>
      </c>
      <c r="E5" s="52"/>
      <c r="F5" s="52"/>
      <c r="G5" s="54">
        <v>44685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 t="s">
        <v>98</v>
      </c>
      <c r="C6" s="10">
        <v>5</v>
      </c>
      <c r="D6" s="52" t="s">
        <v>59</v>
      </c>
      <c r="E6" s="52"/>
      <c r="F6" s="52"/>
      <c r="G6" s="53" t="s">
        <v>100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10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101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103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102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105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104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106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1</v>
      </c>
      <c r="G16" s="58"/>
      <c r="H16" s="58"/>
      <c r="I16" s="43" t="s">
        <v>111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1</v>
      </c>
      <c r="G17" s="58"/>
      <c r="H17" s="58"/>
      <c r="I17" s="43" t="s">
        <v>107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>
        <f t="shared" si="1"/>
        <v>8</v>
      </c>
      <c r="E18" s="55"/>
      <c r="F18" s="58">
        <v>1</v>
      </c>
      <c r="G18" s="58"/>
      <c r="H18" s="58"/>
      <c r="I18" s="43" t="s">
        <v>108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>
        <f t="shared" si="1"/>
        <v>9</v>
      </c>
      <c r="E19" s="55"/>
      <c r="F19" s="58">
        <v>1</v>
      </c>
      <c r="G19" s="58"/>
      <c r="H19" s="58"/>
      <c r="I19" s="43" t="s">
        <v>109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>
        <f t="shared" si="1"/>
        <v>10</v>
      </c>
      <c r="E20" s="55"/>
      <c r="F20" s="58">
        <v>1</v>
      </c>
      <c r="G20" s="58"/>
      <c r="H20" s="58"/>
      <c r="I20" s="43" t="s">
        <v>110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 t="str">
        <f t="shared" si="1"/>
        <v/>
      </c>
      <c r="E21" s="55"/>
      <c r="F21" s="58"/>
      <c r="G21" s="58"/>
      <c r="H21" s="58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 t="str">
        <f t="shared" si="1"/>
        <v/>
      </c>
      <c r="E22" s="55"/>
      <c r="F22" s="58"/>
      <c r="G22" s="58"/>
      <c r="H22" s="58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 t="str">
        <f t="shared" si="1"/>
        <v/>
      </c>
      <c r="E23" s="55"/>
      <c r="F23" s="58"/>
      <c r="G23" s="58"/>
      <c r="H23" s="58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5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3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4</v>
      </c>
      <c r="H6" s="30" t="s">
        <v>79</v>
      </c>
      <c r="I6" s="34">
        <v>5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6</v>
      </c>
      <c r="H7" s="30" t="s">
        <v>79</v>
      </c>
      <c r="I7" s="34">
        <v>7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8</v>
      </c>
      <c r="H8" s="30" t="s">
        <v>79</v>
      </c>
      <c r="I8" s="34">
        <v>10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F1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Контрольная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История России. Всеобщая история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Итоговая контрольная работа по истории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44685</v>
      </c>
      <c r="C4" s="23" t="s">
        <v>56</v>
      </c>
      <c r="D4" s="35">
        <f>IF(Списки!G3="","",Списки!G3)</f>
        <v>9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/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2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2</v>
      </c>
      <c r="BB5" s="27">
        <f>IF(M66="","",IF(M66&gt;='1'!$I$1/2,1,IF(M66&gt;='1'!$I$1*0.2,2,IF(Таблица!M66&gt;0,3,IF(Таблица!M66=0,4,5)))))</f>
        <v>2</v>
      </c>
      <c r="BC5" s="27">
        <f>IF(N66="","",IF(N66&gt;='1'!$I$1/2,1,IF(N66&gt;='1'!$I$1*0.2,2,IF(Таблица!N66&gt;0,3,IF(Таблица!N66=0,4,5)))))</f>
        <v>2</v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Абрамов Александр</v>
      </c>
      <c r="B6" s="4"/>
      <c r="C6" s="20">
        <f>IF(COUNTBLANK(E6:AR6)=40,"",SUM(E6:AR6))</f>
        <v>4</v>
      </c>
      <c r="D6" s="20">
        <f>IF(COUNTBLANK(E6:AR6)=40,"",IF(C6&gt;='1'!$G$8,5,IF(C6&gt;='1'!$G$7,4,IF(C6&gt;='1'!$G$6,3,2))))</f>
        <v>3</v>
      </c>
      <c r="E6" s="7">
        <v>0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7">
        <v>1</v>
      </c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Ахмедулин Влад</v>
      </c>
      <c r="B7" s="4"/>
      <c r="C7" s="20">
        <f t="shared" ref="C7:C45" si="0">IF(COUNTBLANK(E7:AR7)=40,"",SUM(E7:AR7))</f>
        <v>4</v>
      </c>
      <c r="D7" s="20">
        <f>IF(COUNTBLANK(E7:AR7)=40,"",IF(C7&gt;='1'!$G$8,5,IF(C7&gt;='1'!$G$7,4,IF(C7&gt;='1'!$G$6,3,2))))</f>
        <v>3</v>
      </c>
      <c r="E7" s="7">
        <v>0</v>
      </c>
      <c r="F7" s="7">
        <v>1</v>
      </c>
      <c r="G7" s="7">
        <v>0</v>
      </c>
      <c r="H7" s="7">
        <v>0</v>
      </c>
      <c r="I7" s="7">
        <v>1</v>
      </c>
      <c r="J7" s="7">
        <v>0</v>
      </c>
      <c r="K7" s="7">
        <v>0</v>
      </c>
      <c r="L7" s="7">
        <v>1</v>
      </c>
      <c r="M7" s="7">
        <v>1</v>
      </c>
      <c r="N7" s="7">
        <v>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Баутин Владимир</v>
      </c>
      <c r="B8" s="4"/>
      <c r="C8" s="20">
        <f t="shared" si="0"/>
        <v>4</v>
      </c>
      <c r="D8" s="20">
        <f>IF(COUNTBLANK(E8:AR8)=40,"",IF(C8&gt;='1'!$G$8,5,IF(C8&gt;='1'!$G$7,4,IF(C8&gt;='1'!$G$6,3,2))))</f>
        <v>3</v>
      </c>
      <c r="E8" s="7">
        <v>0</v>
      </c>
      <c r="F8" s="7">
        <v>0</v>
      </c>
      <c r="G8" s="7">
        <v>0</v>
      </c>
      <c r="H8" s="7">
        <v>1</v>
      </c>
      <c r="I8" s="7">
        <v>0</v>
      </c>
      <c r="J8" s="7">
        <v>0</v>
      </c>
      <c r="K8" s="7">
        <v>0</v>
      </c>
      <c r="L8" s="7">
        <v>1</v>
      </c>
      <c r="M8" s="7">
        <v>1</v>
      </c>
      <c r="N8" s="7">
        <v>1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>Трофимов Евгений</v>
      </c>
      <c r="B9" s="4"/>
      <c r="C9" s="20">
        <f t="shared" si="0"/>
        <v>5</v>
      </c>
      <c r="D9" s="20">
        <f>IF(COUNTBLANK(E9:AR9)=40,"",IF(C9&gt;='1'!$G$8,5,IF(C9&gt;='1'!$G$7,4,IF(C9&gt;='1'!$G$6,3,2))))</f>
        <v>3</v>
      </c>
      <c r="E9" s="7">
        <v>0</v>
      </c>
      <c r="F9" s="7">
        <v>1</v>
      </c>
      <c r="G9" s="7">
        <v>1</v>
      </c>
      <c r="H9" s="7">
        <v>1</v>
      </c>
      <c r="I9" s="7">
        <v>1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>Хисаметдинова Надежда</v>
      </c>
      <c r="B10" s="4"/>
      <c r="C10" s="20">
        <f t="shared" si="0"/>
        <v>5</v>
      </c>
      <c r="D10" s="20">
        <f>IF(COUNTBLANK(E10:AR10)=40,"",IF(C10&gt;='1'!$G$8,5,IF(C10&gt;='1'!$G$7,4,IF(C10&gt;='1'!$G$6,3,2))))</f>
        <v>3</v>
      </c>
      <c r="E10" s="7">
        <v>0</v>
      </c>
      <c r="F10" s="7">
        <v>0</v>
      </c>
      <c r="G10" s="7">
        <v>1</v>
      </c>
      <c r="H10" s="7">
        <v>1</v>
      </c>
      <c r="I10" s="7">
        <v>0</v>
      </c>
      <c r="J10" s="7">
        <v>0</v>
      </c>
      <c r="K10" s="7">
        <v>1</v>
      </c>
      <c r="L10" s="7">
        <v>1</v>
      </c>
      <c r="M10" s="7">
        <v>0</v>
      </c>
      <c r="N10" s="7">
        <v>1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>2;</v>
      </c>
      <c r="AV12" s="9" t="str">
        <f t="shared" si="1"/>
        <v/>
      </c>
      <c r="AW12" s="9" t="str">
        <f t="shared" si="1"/>
        <v/>
      </c>
      <c r="AX12" s="9" t="str">
        <f t="shared" si="1"/>
        <v>5;</v>
      </c>
      <c r="AY12" s="9" t="str">
        <f t="shared" si="1"/>
        <v>6;</v>
      </c>
      <c r="AZ12" s="9" t="str">
        <f t="shared" si="1"/>
        <v>7;</v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>3;</v>
      </c>
      <c r="AW13" s="9" t="str">
        <f t="shared" si="2"/>
        <v>4;</v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>8;</v>
      </c>
      <c r="BB13" s="9" t="str">
        <f t="shared" si="2"/>
        <v>9;</v>
      </c>
      <c r="BC13" s="9" t="str">
        <f t="shared" si="2"/>
        <v>10;</v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1;2;5;6;7;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3;4;8;9;10;</v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/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4</v>
      </c>
      <c r="D66" s="20">
        <f>IF(C66="","",IF(C66&gt;=31,5,IF(C66&gt;=20,4,IF(C66&gt;=10,3,2))))</f>
        <v>2</v>
      </c>
      <c r="E66" s="41">
        <f>IF(COUNTBLANK(E6:E45)=40,"",COUNTIF(E6:E45,0))</f>
        <v>5</v>
      </c>
      <c r="F66" s="41">
        <f>IF(COUNTBLANK(F6:F45)=40,"",COUNTIF(F6:F45,0))</f>
        <v>3</v>
      </c>
      <c r="G66" s="41">
        <f t="shared" ref="G66:AR66" si="6">IF(COUNTBLANK(G6:G45)=40,"",COUNTIF(G6:G45,0))</f>
        <v>2</v>
      </c>
      <c r="H66" s="41">
        <f t="shared" si="6"/>
        <v>2</v>
      </c>
      <c r="I66" s="41">
        <f t="shared" si="6"/>
        <v>3</v>
      </c>
      <c r="J66" s="41">
        <f t="shared" si="6"/>
        <v>5</v>
      </c>
      <c r="K66" s="41">
        <f t="shared" si="6"/>
        <v>3</v>
      </c>
      <c r="L66" s="41">
        <f t="shared" si="6"/>
        <v>1</v>
      </c>
      <c r="M66" s="41">
        <f t="shared" si="6"/>
        <v>2</v>
      </c>
      <c r="N66" s="41">
        <f t="shared" si="6"/>
        <v>2</v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 xml:space="preserve">Знание дат / Знание исторических деятелей </v>
      </c>
      <c r="F67" s="69" t="str">
        <f>IF(Списки!$I$12="","",Списки!$I$12)</f>
        <v>Систематизация исторической информации</v>
      </c>
      <c r="G67" s="69" t="str">
        <f>IF(Списки!$I$13="","",Списки!$I$13)</f>
        <v>Поиск информации в источнике</v>
      </c>
      <c r="H67" s="69" t="str">
        <f>IF(Списки!$I$14="","",Списки!$I$14)</f>
        <v xml:space="preserve">Знание исторических фактов, процессов, явлений </v>
      </c>
      <c r="I67" s="69" t="str">
        <f>IF(Списки!$I$15="","",Списки!$I$15)</f>
        <v>Сравнение исторических событий и явлений</v>
      </c>
      <c r="J67" s="69" t="str">
        <f>IF(Списки!$I$16="","",Списки!$I$16)</f>
        <v>Работа с иллюстративным материалом и картой (схемой)</v>
      </c>
      <c r="K67" s="69" t="str">
        <f>IF(Списки!$I$17="","",Списки!$I$17)</f>
        <v>Знание фактов истории культуры</v>
      </c>
      <c r="L67" s="69" t="str">
        <f>IF(Списки!$I$18="","",Списки!$I$18)</f>
        <v>Работа со статистическим источником информации</v>
      </c>
      <c r="M67" s="69" t="str">
        <f>IF(Списки!$I$19="","",Списки!$I$19)</f>
        <v>Знание понятий, терминов</v>
      </c>
      <c r="N67" s="69" t="str">
        <f>IF(Списки!$I$20="","",Списки!$I$20)</f>
        <v>Работа с иллюстративным материалом</v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5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I7" sqref="I7:L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Итоговая контрольная работа по истории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5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44685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0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9</v>
      </c>
      <c r="H5" s="97"/>
      <c r="I5" s="102" t="s">
        <v>52</v>
      </c>
      <c r="J5" s="103"/>
      <c r="K5" s="103"/>
      <c r="L5" s="104"/>
      <c r="M5" s="84">
        <f>(E8*1+E9*0.64+E10*0.32+E11*0.16)/G6</f>
        <v>0.32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5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2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3</v>
      </c>
      <c r="AE7" s="77" t="s">
        <v>27</v>
      </c>
      <c r="AF7" s="77"/>
      <c r="AG7" s="77">
        <f>COUNTIF(Таблица!M6:M65,1)</f>
        <v>3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4</v>
      </c>
      <c r="N8" s="88"/>
      <c r="O8" s="26" t="s">
        <v>81</v>
      </c>
      <c r="P8" s="24">
        <f>'1'!I6</f>
        <v>5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0</v>
      </c>
      <c r="F9" s="81"/>
      <c r="G9" s="86">
        <f>E9/$G$6</f>
        <v>0</v>
      </c>
      <c r="H9" s="86"/>
      <c r="I9" s="77" t="s">
        <v>23</v>
      </c>
      <c r="J9" s="77"/>
      <c r="K9" s="77"/>
      <c r="L9" s="77"/>
      <c r="M9" s="87">
        <f>'1'!G7</f>
        <v>6</v>
      </c>
      <c r="N9" s="88"/>
      <c r="O9" s="26" t="s">
        <v>81</v>
      </c>
      <c r="P9" s="24">
        <f>'1'!I7</f>
        <v>7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5</v>
      </c>
      <c r="F10" s="81"/>
      <c r="G10" s="86">
        <f>E10/$G$6</f>
        <v>1</v>
      </c>
      <c r="H10" s="86"/>
      <c r="I10" s="77" t="s">
        <v>20</v>
      </c>
      <c r="J10" s="77"/>
      <c r="K10" s="77"/>
      <c r="L10" s="77"/>
      <c r="M10" s="87">
        <f>'1'!G8</f>
        <v>8</v>
      </c>
      <c r="N10" s="88"/>
      <c r="O10" s="26" t="s">
        <v>81</v>
      </c>
      <c r="P10" s="24">
        <f>'1'!I8</f>
        <v>10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/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>3;4;8;9;10;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1;2;5;6;7;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2022-05-20T14:26:36Z</dcterms:modified>
</cp:coreProperties>
</file>