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7" i="10" l="1"/>
  <c r="D8" i="10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6" i="10" l="1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<sst xmlns="http://schemas.openxmlformats.org/spreadsheetml/2006/main" count="153" uniqueCount="106">
  <si>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</si>
  <si>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</si>
  <si>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</si>
  <si>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</si>
  <si>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</si>
  <si>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</si>
  <si>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</si>
  <si>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</si>
  <si>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</si>
  <si>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</si>
  <si>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</si>
  <si>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</si>
  <si>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</si>
  <si>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</si>
  <si>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</si>
  <si>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</si>
  <si>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</si>
  <si>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</si>
  <si>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</si>
  <si>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</si>
  <si>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</si>
  <si>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</si>
  <si>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</si>
  <si>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</si>
  <si>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</si>
  <si>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</si>
  <si>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</si>
  <si>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</si>
  <si>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</si>
  <si>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</si>
  <si>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</si>
  <si>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</si>
  <si>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</si>
  <si>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</si>
  <si>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</si>
  <si>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</si>
  <si>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</si>
  <si>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</si>
  <si>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</si>
  <si>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</si>
  <si>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</si>
  <si>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</si>
  <si>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</si>
  <si>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</si>
  <si>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</si>
  <si>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</si>
  <si>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</si>
  <si>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</si>
  <si>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</si>
  <si>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</si>
  <si>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</si>
  <si>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</si>
  <si>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</si>
  <si>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</si>
  <si>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</si>
  <si>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</si>
  <si>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</si>
  <si>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</si>
  <si>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</si>
  <si>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</si>
  <si>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</si>
  <si>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</si>
  <si>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</si>
  <si>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</si>
  <si>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</si>
  <si>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</si>
  <si>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</si>
  <si>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</si>
  <si>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</si>
  <si>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</si>
  <si>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</si>
  <si>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</si>
  <si>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</si>
  <si>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</si>
  <si>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</si>
  <si>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</si>
  <si>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</si>
  <si>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</si>
  <si>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</si>
  <si>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</si>
  <si>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</si>
  <si>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</si>
  <si>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</si>
  <si>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</si>
  <si>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</si>
  <si>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</si>
  <si>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</si>
  <si>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</si>
  <si>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</si>
  <si>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</si>
  <si>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</si>
  <si>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</si>
  <si>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</si>
  <si>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</si>
  <si>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Шилов Александр</t>
  </si>
  <si>
    <t>Обществоведение</t>
  </si>
  <si>
    <t>Итоговая проверочная работа по обществоведению</t>
  </si>
  <si>
    <t>Государство</t>
  </si>
  <si>
    <t>Конституция РФ</t>
  </si>
  <si>
    <t>Гражданин</t>
  </si>
  <si>
    <t>9А</t>
  </si>
  <si>
    <t>Проверочная работа</t>
  </si>
  <si>
    <t>Права и обязанности гражданина РФ</t>
  </si>
  <si>
    <t>Трудовое право</t>
  </si>
  <si>
    <t>Основы уголовного права</t>
  </si>
  <si>
    <t>Правоохранительные органы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</si>
</sst>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3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6" sqref="I26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/>
      <c r="D2" s="52" t="s">
        <v>55</v>
      </c>
      <c r="E2" s="52"/>
      <c r="F2" s="52"/>
      <c r="G2" s="53" t="s">
        <v>95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/>
      <c r="C3" s="10"/>
      <c r="D3" s="52" t="s">
        <v>56</v>
      </c>
      <c r="E3" s="52"/>
      <c r="F3" s="52"/>
      <c r="G3" s="53" t="s">
        <v>100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45063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96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13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101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102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102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103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1</v>
      </c>
      <c r="G16" s="58"/>
      <c r="H16" s="58"/>
      <c r="I16" s="43" t="s">
        <v>103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1</v>
      </c>
      <c r="G17" s="58"/>
      <c r="H17" s="58"/>
      <c r="I17" s="43" t="s">
        <v>99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>
        <f t="shared" si="1"/>
        <v>8</v>
      </c>
      <c r="E18" s="55"/>
      <c r="F18" s="58">
        <v>1</v>
      </c>
      <c r="G18" s="58"/>
      <c r="H18" s="58"/>
      <c r="I18" s="43" t="s">
        <v>102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>
        <f t="shared" si="1"/>
        <v>9</v>
      </c>
      <c r="E19" s="55"/>
      <c r="F19" s="58">
        <v>1</v>
      </c>
      <c r="G19" s="58"/>
      <c r="H19" s="58"/>
      <c r="I19" s="43" t="s">
        <v>104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>
        <f t="shared" si="1"/>
        <v>10</v>
      </c>
      <c r="E20" s="55"/>
      <c r="F20" s="58">
        <v>1</v>
      </c>
      <c r="G20" s="58"/>
      <c r="H20" s="58"/>
      <c r="I20" s="43" t="s">
        <v>104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>
        <f t="shared" si="1"/>
        <v>11</v>
      </c>
      <c r="E21" s="55"/>
      <c r="F21" s="58">
        <v>1</v>
      </c>
      <c r="G21" s="58"/>
      <c r="H21" s="58"/>
      <c r="I21" s="43" t="s">
        <v>104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>
        <f t="shared" si="1"/>
        <v>12</v>
      </c>
      <c r="E22" s="55"/>
      <c r="F22" s="58">
        <v>1</v>
      </c>
      <c r="G22" s="58"/>
      <c r="H22" s="58"/>
      <c r="I22" s="43" t="s">
        <v>104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>
        <f t="shared" si="1"/>
        <v>13</v>
      </c>
      <c r="E23" s="55"/>
      <c r="F23" s="58">
        <v>1</v>
      </c>
      <c r="G23" s="58"/>
      <c r="H23" s="58"/>
      <c r="I23" s="43" t="s">
        <v>105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 t="str">
        <f t="shared" si="1"/>
        <v/>
      </c>
      <c r="E24" s="55"/>
      <c r="F24" s="58"/>
      <c r="G24" s="58"/>
      <c r="H24" s="58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 t="str">
        <f t="shared" si="1"/>
        <v/>
      </c>
      <c r="E25" s="55"/>
      <c r="F25" s="58"/>
      <c r="G25" s="58"/>
      <c r="H25" s="58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 t="str">
        <f t="shared" si="1"/>
        <v/>
      </c>
      <c r="E26" s="55"/>
      <c r="F26" s="58"/>
      <c r="G26" s="58"/>
      <c r="H26" s="58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 t="str">
        <f t="shared" si="1"/>
        <v/>
      </c>
      <c r="E27" s="55"/>
      <c r="F27" s="58"/>
      <c r="G27" s="58"/>
      <c r="H27" s="58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 t="str">
        <f t="shared" si="1"/>
        <v/>
      </c>
      <c r="E28" s="55"/>
      <c r="F28" s="58"/>
      <c r="G28" s="58"/>
      <c r="H28" s="58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 t="str">
        <f t="shared" si="1"/>
        <v/>
      </c>
      <c r="E29" s="55"/>
      <c r="F29" s="58"/>
      <c r="G29" s="58"/>
      <c r="H29" s="58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37" priority="3">
      <formula>LEN(TRIM(D11))=0</formula>
    </cfRule>
    <cfRule type="expression" dxfId="36" priority="4">
      <formula>"&lt;1"</formula>
    </cfRule>
  </conditionalFormatting>
  <conditionalFormatting sqref="D11:I50">
    <cfRule type="notContainsBlanks" dxfId="35" priority="2">
      <formula>LEN(TRIM(D11))&gt;0</formula>
    </cfRule>
  </conditionalFormatting>
  <conditionalFormatting sqref="F11:I50">
    <cfRule type="expression" dxfId="34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K9" sqref="K9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5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6</v>
      </c>
      <c r="H6" s="30" t="s">
        <v>79</v>
      </c>
      <c r="I6" s="34">
        <v>8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9</v>
      </c>
      <c r="H7" s="30" t="s">
        <v>79</v>
      </c>
      <c r="I7" s="34">
        <v>11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12</v>
      </c>
      <c r="H8" s="30" t="s">
        <v>79</v>
      </c>
      <c r="I8" s="34">
        <v>13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P6" sqref="P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Проверочная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Обществоведение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Итоговая проверочная работа по обществоведению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45063</v>
      </c>
      <c r="C4" s="23" t="s">
        <v>56</v>
      </c>
      <c r="D4" s="35" t="str">
        <f>IF(Списки!G3="","",Списки!G3)</f>
        <v>9А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1</v>
      </c>
      <c r="BD5" s="27">
        <f>IF(O66="","",IF(O66&gt;='1'!$I$1/2,1,IF(O66&gt;='1'!$I$1*0.2,2,IF(Таблица!O66&gt;0,3,IF(Таблица!O66=0,4,5)))))</f>
        <v>4</v>
      </c>
      <c r="BE5" s="27">
        <f>IF(P66="","",IF(P66&gt;='1'!$I$1/2,1,IF(P66&gt;='1'!$I$1*0.2,2,IF(Таблица!P66&gt;0,3,IF(Таблица!P66=0,4,5)))))</f>
        <v>4</v>
      </c>
      <c r="BF5" s="27">
        <f>IF(Q66="","",IF(Q66&gt;='1'!$I$1/2,1,IF(Q66&gt;='1'!$I$1*0.2,2,IF(Таблица!Q66&gt;0,3,IF(Таблица!Q66=0,4,5)))))</f>
        <v>4</v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Шилов Александр</v>
      </c>
      <c r="B6" s="4"/>
      <c r="C6" s="20">
        <f>IF(COUNTBLANK(E6:AR6)=40,"",SUM(E6:AR6))</f>
        <v>7</v>
      </c>
      <c r="D6" s="20">
        <f>IF(COUNTBLANK(E6:AR6)=40,"",IF(C6&gt;='1'!$G$8,5,IF(C6&gt;='1'!$G$7,4,IF(C6&gt;='1'!$G$6,3,2))))</f>
        <v>3</v>
      </c>
      <c r="E6" s="7">
        <v>1</v>
      </c>
      <c r="F6" s="7">
        <v>0</v>
      </c>
      <c r="G6" s="7">
        <v>0</v>
      </c>
      <c r="H6" s="7">
        <v>1</v>
      </c>
      <c r="I6" s="7">
        <v>0</v>
      </c>
      <c r="J6" s="7">
        <v>1</v>
      </c>
      <c r="K6" s="7">
        <v>0</v>
      </c>
      <c r="L6" s="7">
        <v>0</v>
      </c>
      <c r="M6" s="7">
        <v>1</v>
      </c>
      <c r="N6" s="7">
        <v>0</v>
      </c>
      <c r="O6" s="7">
        <v>1</v>
      </c>
      <c r="P6" s="7">
        <v>1</v>
      </c>
      <c r="Q6" s="7">
        <v>1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>3;</v>
      </c>
      <c r="AW12" s="9" t="str">
        <f t="shared" si="1"/>
        <v/>
      </c>
      <c r="AX12" s="9" t="str">
        <f t="shared" si="1"/>
        <v>5;</v>
      </c>
      <c r="AY12" s="9" t="str">
        <f t="shared" si="1"/>
        <v/>
      </c>
      <c r="AZ12" s="9" t="str">
        <f t="shared" si="1"/>
        <v>7;</v>
      </c>
      <c r="BA12" s="9" t="str">
        <f t="shared" si="1"/>
        <v>8;</v>
      </c>
      <c r="BB12" s="9" t="str">
        <f t="shared" si="1"/>
        <v/>
      </c>
      <c r="BC12" s="9" t="str">
        <f t="shared" si="1"/>
        <v>10;</v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>4;</v>
      </c>
      <c r="AX15" s="9" t="str">
        <f t="shared" si="4"/>
        <v/>
      </c>
      <c r="AY15" s="9" t="str">
        <f t="shared" si="4"/>
        <v>6;</v>
      </c>
      <c r="AZ15" s="9" t="str">
        <f t="shared" si="4"/>
        <v/>
      </c>
      <c r="BA15" s="9" t="str">
        <f t="shared" si="4"/>
        <v/>
      </c>
      <c r="BB15" s="9" t="str">
        <f t="shared" si="4"/>
        <v>9;</v>
      </c>
      <c r="BC15" s="9" t="str">
        <f t="shared" si="4"/>
        <v/>
      </c>
      <c r="BD15" s="9" t="str">
        <f t="shared" si="4"/>
        <v>11;</v>
      </c>
      <c r="BE15" s="9" t="str">
        <f t="shared" si="4"/>
        <v>12;</v>
      </c>
      <c r="BF15" s="9" t="str">
        <f t="shared" si="4"/>
        <v>13;</v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2;3;5;7;8;10;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1;4;6;9;11;12;13;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7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1</v>
      </c>
      <c r="G66" s="41">
        <f t="shared" ref="G66:AR66" si="6">IF(COUNTBLANK(G6:G45)=40,"",COUNTIF(G6:G45,0))</f>
        <v>1</v>
      </c>
      <c r="H66" s="41">
        <f t="shared" si="6"/>
        <v>0</v>
      </c>
      <c r="I66" s="41">
        <f t="shared" si="6"/>
        <v>1</v>
      </c>
      <c r="J66" s="41">
        <f t="shared" si="6"/>
        <v>0</v>
      </c>
      <c r="K66" s="41">
        <f t="shared" si="6"/>
        <v>1</v>
      </c>
      <c r="L66" s="41">
        <f t="shared" si="6"/>
        <v>1</v>
      </c>
      <c r="M66" s="41">
        <f t="shared" si="6"/>
        <v>0</v>
      </c>
      <c r="N66" s="41">
        <f t="shared" si="6"/>
        <v>1</v>
      </c>
      <c r="O66" s="41">
        <f t="shared" si="6"/>
        <v>0</v>
      </c>
      <c r="P66" s="41">
        <f t="shared" si="6"/>
        <v>0</v>
      </c>
      <c r="Q66" s="41">
        <f t="shared" si="6"/>
        <v>0</v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Государство</v>
      </c>
      <c r="F67" s="69" t="str">
        <f>IF(Списки!$I$12="","",Списки!$I$12)</f>
        <v>Конституция РФ</v>
      </c>
      <c r="G67" s="69" t="str">
        <f>IF(Списки!$I$13="","",Списки!$I$13)</f>
        <v>Права и обязанности гражданина РФ</v>
      </c>
      <c r="H67" s="69" t="str">
        <f>IF(Списки!$I$14="","",Списки!$I$14)</f>
        <v>Права и обязанности гражданина РФ</v>
      </c>
      <c r="I67" s="69" t="str">
        <f>IF(Списки!$I$15="","",Списки!$I$15)</f>
        <v>Трудовое право</v>
      </c>
      <c r="J67" s="69" t="str">
        <f>IF(Списки!$I$16="","",Списки!$I$16)</f>
        <v>Трудовое право</v>
      </c>
      <c r="K67" s="69" t="str">
        <f>IF(Списки!$I$17="","",Списки!$I$17)</f>
        <v>Гражданин</v>
      </c>
      <c r="L67" s="69" t="str">
        <f>IF(Списки!$I$18="","",Списки!$I$18)</f>
        <v>Права и обязанности гражданина РФ</v>
      </c>
      <c r="M67" s="69" t="str">
        <f>IF(Списки!$I$19="","",Списки!$I$19)</f>
        <v>Основы уголовного права</v>
      </c>
      <c r="N67" s="69" t="str">
        <f>IF(Списки!$I$20="","",Списки!$I$20)</f>
        <v>Основы уголовного права</v>
      </c>
      <c r="O67" s="69" t="str">
        <f>IF(Списки!$I$21="","",Списки!$I$21)</f>
        <v>Основы уголовного права</v>
      </c>
      <c r="P67" s="69" t="str">
        <f>IF(Списки!$I$22="","",Списки!$I$22)</f>
        <v>Основы уголовного права</v>
      </c>
      <c r="Q67" s="69" t="str">
        <f>IF(Списки!$I$23="","",Списки!$I$23)</f>
        <v>Правоохранительные органы</v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33" priority="10" operator="equal">
      <formula>5</formula>
    </cfRule>
    <cfRule type="cellIs" dxfId="32" priority="11" operator="equal">
      <formula>4</formula>
    </cfRule>
    <cfRule type="cellIs" dxfId="31" priority="12" operator="equal">
      <formula>3</formula>
    </cfRule>
    <cfRule type="cellIs" dxfId="30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29" priority="6">
      <formula>$E$5=""</formula>
    </cfRule>
  </conditionalFormatting>
  <conditionalFormatting sqref="F5:F45">
    <cfRule type="expression" dxfId="28" priority="5">
      <formula>$F$5=""</formula>
    </cfRule>
  </conditionalFormatting>
  <conditionalFormatting sqref="G5:G45">
    <cfRule type="expression" dxfId="27" priority="4">
      <formula>$G$5=""</formula>
    </cfRule>
  </conditionalFormatting>
  <conditionalFormatting sqref="H5:AR45">
    <cfRule type="expression" dxfId="26" priority="3">
      <formula>H$5=""</formula>
    </cfRule>
  </conditionalFormatting>
  <conditionalFormatting sqref="C66:AR66">
    <cfRule type="containsBlanks" dxfId="25" priority="2">
      <formula>LEN(TRIM(C66))=0</formula>
    </cfRule>
  </conditionalFormatting>
  <conditionalFormatting sqref="C67:AR86">
    <cfRule type="containsBlanks" dxfId="24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Итоговая проверочная работа по обществоведению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45063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1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 t="str">
        <f>Списки!G3</f>
        <v>9А</v>
      </c>
      <c r="H5" s="97"/>
      <c r="I5" s="102" t="s">
        <v>52</v>
      </c>
      <c r="J5" s="103"/>
      <c r="K5" s="103"/>
      <c r="L5" s="104"/>
      <c r="M5" s="84">
        <f>(E8*1+E9*0.64+E10*0.32+E11*0.16)/G6</f>
        <v>0.32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1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0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5</v>
      </c>
      <c r="AE7" s="77" t="s">
        <v>27</v>
      </c>
      <c r="AF7" s="77"/>
      <c r="AG7" s="77">
        <f>COUNTIF(Таблица!M6:M65,1)</f>
        <v>1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6</v>
      </c>
      <c r="N8" s="88"/>
      <c r="O8" s="26" t="s">
        <v>81</v>
      </c>
      <c r="P8" s="24">
        <f>'1'!I6</f>
        <v>8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0</v>
      </c>
      <c r="F9" s="81"/>
      <c r="G9" s="86">
        <f>E9/$G$6</f>
        <v>0</v>
      </c>
      <c r="H9" s="86"/>
      <c r="I9" s="77" t="s">
        <v>23</v>
      </c>
      <c r="J9" s="77"/>
      <c r="K9" s="77"/>
      <c r="L9" s="77"/>
      <c r="M9" s="87">
        <f>'1'!G7</f>
        <v>9</v>
      </c>
      <c r="N9" s="88"/>
      <c r="O9" s="26" t="s">
        <v>81</v>
      </c>
      <c r="P9" s="24">
        <f>'1'!I7</f>
        <v>11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1</v>
      </c>
      <c r="F10" s="81"/>
      <c r="G10" s="86">
        <f>E10/$G$6</f>
        <v>1</v>
      </c>
      <c r="H10" s="86"/>
      <c r="I10" s="77" t="s">
        <v>20</v>
      </c>
      <c r="J10" s="77"/>
      <c r="K10" s="77"/>
      <c r="L10" s="77"/>
      <c r="M10" s="87">
        <f>'1'!G8</f>
        <v>12</v>
      </c>
      <c r="N10" s="88"/>
      <c r="O10" s="26" t="s">
        <v>81</v>
      </c>
      <c r="P10" s="24">
        <f>'1'!I8</f>
        <v>13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0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1;4;6;9;11;12;13;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2;3;5;7;8;10;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2023-05-19T03:42:20Z</dcterms:modified>
</cp:coreProperties>
</file>