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8" i="10" l="1"/>
  <c r="D9" i="10"/>
  <c r="D10" i="10"/>
  <c r="D21" i="10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7" i="10" l="1"/>
  <c r="D6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<sst xmlns="http://schemas.openxmlformats.org/spreadsheetml/2006/main" count="144" uniqueCount="103">
  <si>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</si>
  <si>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</si>
  <si>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</si>
  <si>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</si>
  <si>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</si>
  <si>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</si>
  <si>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</si>
  <si>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</si>
  <si>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</si>
  <si>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</si>
  <si>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</si>
  <si>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</si>
  <si>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</si>
  <si>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</si>
  <si>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</si>
  <si>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</si>
  <si>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</si>
  <si>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</si>
  <si>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</si>
  <si>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</si>
  <si>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</si>
  <si>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</si>
  <si>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</si>
  <si>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</si>
  <si>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</si>
  <si>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</si>
  <si>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</si>
  <si>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</si>
  <si>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</si>
  <si>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</si>
  <si>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</si>
  <si>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</si>
  <si>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</si>
  <si>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</si>
  <si>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</si>
  <si>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</si>
  <si>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</si>
  <si>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</si>
  <si>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</si>
  <si>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</si>
  <si>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</si>
  <si>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</si>
  <si>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</si>
  <si>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</si>
  <si>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</si>
  <si>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</si>
  <si>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</si>
  <si>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</si>
  <si>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</si>
  <si>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</si>
  <si>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</si>
  <si>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</si>
  <si>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</si>
  <si>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</si>
  <si>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</si>
  <si>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</si>
  <si>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</si>
  <si>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</si>
  <si>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</si>
  <si>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</si>
  <si>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</si>
  <si>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</si>
  <si>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</si>
  <si>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</si>
  <si>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</si>
  <si>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</si>
  <si>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</si>
  <si>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</si>
  <si>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</si>
  <si>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</si>
  <si>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</si>
  <si>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</si>
  <si>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</si>
  <si>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</si>
  <si>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</si>
  <si>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</si>
  <si>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</si>
  <si>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</si>
  <si>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</si>
  <si>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</si>
  <si>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</si>
  <si>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</si>
  <si>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</si>
  <si>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</si>
  <si>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</si>
  <si>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</si>
  <si>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</si>
  <si>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</si>
  <si>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</si>
  <si>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</si>
  <si>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</si>
  <si>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</si>
  <si>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</si>
  <si>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</si>
  <si>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Математика</t>
  </si>
  <si>
    <t>Итоговая контрольная работа по математике</t>
  </si>
  <si>
    <t>Контрольная работа</t>
  </si>
  <si>
    <t>Нахождение значения выражения</t>
  </si>
  <si>
    <t>Нахождение дроби от числа и числа по его дроби</t>
  </si>
  <si>
    <t>Координатная плоскость. Параллельные и перпендикулярные прямые</t>
  </si>
  <si>
    <t>Решение задач с помощью уравнения</t>
  </si>
  <si>
    <t>Решение уравнения</t>
  </si>
  <si>
    <t>Виноградов Артем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</si>
</sst>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14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21" sqref="C21:S22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I18" sqref="I1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102</v>
      </c>
      <c r="C2" s="10"/>
      <c r="D2" s="57" t="s">
        <v>55</v>
      </c>
      <c r="E2" s="57"/>
      <c r="F2" s="57"/>
      <c r="G2" s="60" t="s">
        <v>94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/>
      <c r="C3" s="10"/>
      <c r="D3" s="57" t="s">
        <v>56</v>
      </c>
      <c r="E3" s="57"/>
      <c r="F3" s="57"/>
      <c r="G3" s="60">
        <v>6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/>
      <c r="C4" s="10"/>
      <c r="D4" s="57" t="s">
        <v>57</v>
      </c>
      <c r="E4" s="57"/>
      <c r="F4" s="57"/>
      <c r="G4" s="60" t="s">
        <v>93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/>
      <c r="C5" s="10"/>
      <c r="D5" s="57" t="s">
        <v>58</v>
      </c>
      <c r="E5" s="57"/>
      <c r="F5" s="57"/>
      <c r="G5" s="61">
        <v>45065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/>
      <c r="C6" s="10"/>
      <c r="D6" s="57" t="s">
        <v>59</v>
      </c>
      <c r="E6" s="57"/>
      <c r="F6" s="57"/>
      <c r="G6" s="60" t="s">
        <v>95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/>
      <c r="C7" s="10"/>
      <c r="D7" s="57" t="s">
        <v>60</v>
      </c>
      <c r="E7" s="57"/>
      <c r="F7" s="57"/>
      <c r="G7" s="60">
        <v>5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/>
      <c r="C8" s="10"/>
      <c r="D8" s="57" t="s">
        <v>64</v>
      </c>
      <c r="E8" s="57"/>
      <c r="F8" s="57"/>
      <c r="G8" s="60" t="s">
        <v>96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2</v>
      </c>
      <c r="G11" s="53"/>
      <c r="H11" s="53"/>
      <c r="I11" s="43" t="s">
        <v>97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2</v>
      </c>
      <c r="G12" s="53"/>
      <c r="H12" s="53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2</v>
      </c>
      <c r="G13" s="53"/>
      <c r="H13" s="53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3</v>
      </c>
      <c r="G14" s="53"/>
      <c r="H14" s="53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2</v>
      </c>
      <c r="G15" s="53"/>
      <c r="H15" s="53"/>
      <c r="I15" s="43" t="s">
        <v>101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 t="str">
        <f t="shared" ref="D16:D41" si="1">IF($G$7="","",IF(P6&lt;=$G$7,$G$7-$G$7+P6,""))</f>
        <v/>
      </c>
      <c r="E16" s="52"/>
      <c r="F16" s="53"/>
      <c r="G16" s="53"/>
      <c r="H16" s="53"/>
      <c r="I16" s="43"/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 t="str">
        <f t="shared" si="1"/>
        <v/>
      </c>
      <c r="E17" s="52"/>
      <c r="F17" s="53"/>
      <c r="G17" s="53"/>
      <c r="H17" s="53"/>
      <c r="I17" s="43"/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 t="str">
        <f t="shared" si="1"/>
        <v/>
      </c>
      <c r="E18" s="52"/>
      <c r="F18" s="53"/>
      <c r="G18" s="53"/>
      <c r="H18" s="53"/>
      <c r="I18" s="43"/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 t="str">
        <f t="shared" si="1"/>
        <v/>
      </c>
      <c r="E19" s="52"/>
      <c r="F19" s="53"/>
      <c r="G19" s="53"/>
      <c r="H19" s="53"/>
      <c r="I19" s="43"/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 t="str">
        <f t="shared" si="1"/>
        <v/>
      </c>
      <c r="E20" s="52"/>
      <c r="F20" s="53"/>
      <c r="G20" s="53"/>
      <c r="H20" s="53"/>
      <c r="I20" s="43"/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 t="str">
        <f t="shared" si="1"/>
        <v/>
      </c>
      <c r="E21" s="52"/>
      <c r="F21" s="53"/>
      <c r="G21" s="53"/>
      <c r="H21" s="53"/>
      <c r="I21" s="43"/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13" priority="3">
      <formula>LEN(TRIM(D11))=0</formula>
    </cfRule>
    <cfRule type="expression" dxfId="12" priority="4">
      <formula>"&lt;1"</formula>
    </cfRule>
  </conditionalFormatting>
  <conditionalFormatting sqref="D11:I50">
    <cfRule type="notContainsBlanks" dxfId="11" priority="2">
      <formula>LEN(TRIM(D11))&gt;0</formula>
    </cfRule>
  </conditionalFormatting>
  <conditionalFormatting sqref="F11:I50">
    <cfRule type="expression" dxfId="10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3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4</v>
      </c>
      <c r="H6" s="30" t="s">
        <v>79</v>
      </c>
      <c r="I6" s="34">
        <v>6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7</v>
      </c>
      <c r="H7" s="30" t="s">
        <v>79</v>
      </c>
      <c r="I7" s="34">
        <v>9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10</v>
      </c>
      <c r="H8" s="30" t="s">
        <v>79</v>
      </c>
      <c r="I8" s="34">
        <v>11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O9" sqref="O9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Контрольная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Математика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Итоговая контрольная работа по математике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45065</v>
      </c>
      <c r="C4" s="23" t="s">
        <v>56</v>
      </c>
      <c r="D4" s="35">
        <f>IF(Списки!G3="","",Списки!G3)</f>
        <v>6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 t="str">
        <f>IF(Списки!$G$7="","",IF(Списки!U1&lt;=Списки!$G$7,Списки!$D$11+Списки!U1-1,""))</f>
        <v/>
      </c>
      <c r="K5" s="44" t="str">
        <f>IF(Списки!$G$7="","",IF(Списки!V1&lt;=Списки!$G$7,Списки!$D$11+Списки!V1-1,""))</f>
        <v/>
      </c>
      <c r="L5" s="44" t="str">
        <f>IF(Списки!$G$7="","",IF(Списки!W1&lt;=Списки!$G$7,Списки!$D$11+Списки!W1-1,""))</f>
        <v/>
      </c>
      <c r="M5" s="44" t="str">
        <f>IF(Списки!$G$7="","",IF(Списки!X1&lt;=Списки!$G$7,Списки!$D$11+Списки!X1-1,""))</f>
        <v/>
      </c>
      <c r="N5" s="44" t="str">
        <f>IF(Списки!$G$7="","",IF(Списки!Y1&lt;=Списки!$G$7,Списки!$D$11+Списки!Y1-1,""))</f>
        <v/>
      </c>
      <c r="O5" s="44" t="str">
        <f>IF(Списки!$G$7="","",IF(Списки!Z1&lt;=Списки!$G$7,Списки!$D$11+Списки!Z1-1,""))</f>
        <v/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4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 t="str">
        <f>IF(J66="","",IF(J66&gt;='1'!$I$1/2,1,IF(J66&gt;='1'!$I$1*0.2,2,IF(Таблица!J66&gt;0,3,IF(Таблица!J66=0,4,5)))))</f>
        <v/>
      </c>
      <c r="AZ5" s="27" t="str">
        <f>IF(K66="","",IF(K66&gt;='1'!$I$1/2,1,IF(K66&gt;='1'!$I$1*0.2,2,IF(Таблица!K66&gt;0,3,IF(Таблица!K66=0,4,5)))))</f>
        <v/>
      </c>
      <c r="BA5" s="27" t="str">
        <f>IF(L66="","",IF(L66&gt;='1'!$I$1/2,1,IF(L66&gt;='1'!$I$1*0.2,2,IF(Таблица!L66&gt;0,3,IF(Таблица!L66=0,4,5)))))</f>
        <v/>
      </c>
      <c r="BB5" s="27" t="str">
        <f>IF(M66="","",IF(M66&gt;='1'!$I$1/2,1,IF(M66&gt;='1'!$I$1*0.2,2,IF(Таблица!M66&gt;0,3,IF(Таблица!M66=0,4,5)))))</f>
        <v/>
      </c>
      <c r="BC5" s="27" t="str">
        <f>IF(N66="","",IF(N66&gt;='1'!$I$1/2,1,IF(N66&gt;='1'!$I$1*0.2,2,IF(Таблица!N66&gt;0,3,IF(Таблица!N66=0,4,5)))))</f>
        <v/>
      </c>
      <c r="BD5" s="27" t="str">
        <f>IF(O66="","",IF(O66&gt;='1'!$I$1/2,1,IF(O66&gt;='1'!$I$1*0.2,2,IF(Таблица!O66&gt;0,3,IF(Таблица!O66=0,4,5)))))</f>
        <v/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Виноградов Артем</v>
      </c>
      <c r="B6" s="4"/>
      <c r="C6" s="20">
        <f>IF(COUNTBLANK(E6:AR6)=40,"",SUM(E6:AR6))</f>
        <v>7</v>
      </c>
      <c r="D6" s="20">
        <f>IF(COUNTBLANK(E6:AR6)=40,"",IF(C6&gt;='1'!$G$8,5,IF(C6&gt;='1'!$G$7,4,IF(C6&gt;='1'!$G$6,3,2))))</f>
        <v>4</v>
      </c>
      <c r="E6" s="7">
        <v>2</v>
      </c>
      <c r="F6" s="7">
        <v>2</v>
      </c>
      <c r="G6" s="7">
        <v>2</v>
      </c>
      <c r="H6" s="7">
        <v>0</v>
      </c>
      <c r="I6" s="7">
        <v>1</v>
      </c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/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>2;</v>
      </c>
      <c r="AV15" s="9" t="str">
        <f t="shared" si="4"/>
        <v>3;</v>
      </c>
      <c r="AW15" s="9" t="str">
        <f t="shared" si="4"/>
        <v/>
      </c>
      <c r="AX15" s="9" t="str">
        <f t="shared" si="4"/>
        <v>5;</v>
      </c>
      <c r="AY15" s="9" t="str">
        <f t="shared" si="4"/>
        <v/>
      </c>
      <c r="AZ15" s="9" t="str">
        <f t="shared" si="4"/>
        <v/>
      </c>
      <c r="BA15" s="9" t="str">
        <f t="shared" si="4"/>
        <v/>
      </c>
      <c r="BB15" s="9" t="str">
        <f t="shared" si="4"/>
        <v/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4;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/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1;2;3;5;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7</v>
      </c>
      <c r="D66" s="20">
        <f>IF(C66="","",IF(C66&gt;=31,5,IF(C66&gt;=20,4,IF(C66&gt;=10,3,2))))</f>
        <v>2</v>
      </c>
      <c r="E66" s="41">
        <f>IF(COUNTBLANK(E6:E45)=40,"",COUNTIF(E6:E45,0))</f>
        <v>0</v>
      </c>
      <c r="F66" s="41">
        <f>IF(COUNTBLANK(F6:F45)=40,"",COUNTIF(F6:F45,0))</f>
        <v>0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0</v>
      </c>
      <c r="J66" s="41" t="str">
        <f t="shared" si="6"/>
        <v/>
      </c>
      <c r="K66" s="41" t="str">
        <f t="shared" si="6"/>
        <v/>
      </c>
      <c r="L66" s="41" t="str">
        <f t="shared" si="6"/>
        <v/>
      </c>
      <c r="M66" s="41" t="str">
        <f t="shared" si="6"/>
        <v/>
      </c>
      <c r="N66" s="41" t="str">
        <f t="shared" si="6"/>
        <v/>
      </c>
      <c r="O66" s="41" t="str">
        <f t="shared" si="6"/>
        <v/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Нахождение значения выражения</v>
      </c>
      <c r="F67" s="69" t="str">
        <f>IF(Списки!$I$12="","",Списки!$I$12)</f>
        <v>Нахождение дроби от числа и числа по его дроби</v>
      </c>
      <c r="G67" s="69" t="str">
        <f>IF(Списки!$I$13="","",Списки!$I$13)</f>
        <v>Координатная плоскость. Параллельные и перпендикулярные прямые</v>
      </c>
      <c r="H67" s="69" t="str">
        <f>IF(Списки!$I$14="","",Списки!$I$14)</f>
        <v>Решение задач с помощью уравнения</v>
      </c>
      <c r="I67" s="69" t="str">
        <f>IF(Списки!$I$15="","",Списки!$I$15)</f>
        <v>Решение уравнения</v>
      </c>
      <c r="J67" s="69" t="str">
        <f>IF(Списки!$I$16="","",Списки!$I$16)</f>
        <v/>
      </c>
      <c r="K67" s="69" t="str">
        <f>IF(Списки!$I$17="","",Списки!$I$17)</f>
        <v/>
      </c>
      <c r="L67" s="69" t="str">
        <f>IF(Списки!$I$18="","",Списки!$I$18)</f>
        <v/>
      </c>
      <c r="M67" s="69" t="str">
        <f>IF(Списки!$I$19="","",Списки!$I$19)</f>
        <v/>
      </c>
      <c r="N67" s="69" t="str">
        <f>IF(Списки!$I$20="","",Списки!$I$20)</f>
        <v/>
      </c>
      <c r="O67" s="69" t="str">
        <f>IF(Списки!$I$21="","",Списки!$I$21)</f>
        <v/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0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1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9" priority="10" operator="equal">
      <formula>5</formula>
    </cfRule>
    <cfRule type="cellIs" dxfId="8" priority="11" operator="equal">
      <formula>4</formula>
    </cfRule>
    <cfRule type="cellIs" dxfId="7" priority="12" operator="equal">
      <formula>3</formula>
    </cfRule>
    <cfRule type="cellIs" dxfId="6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5" priority="6">
      <formula>$E$5=""</formula>
    </cfRule>
  </conditionalFormatting>
  <conditionalFormatting sqref="F5:F45">
    <cfRule type="expression" dxfId="4" priority="5">
      <formula>$F$5=""</formula>
    </cfRule>
  </conditionalFormatting>
  <conditionalFormatting sqref="G5:G45">
    <cfRule type="expression" dxfId="3" priority="4">
      <formula>$G$5=""</formula>
    </cfRule>
  </conditionalFormatting>
  <conditionalFormatting sqref="H5:AR45">
    <cfRule type="expression" dxfId="2" priority="3">
      <formula>H$5=""</formula>
    </cfRule>
  </conditionalFormatting>
  <conditionalFormatting sqref="C66:AR66">
    <cfRule type="containsBlanks" dxfId="1" priority="2">
      <formula>LEN(TRIM(C66))=0</formula>
    </cfRule>
  </conditionalFormatting>
  <conditionalFormatting sqref="C67:AR86">
    <cfRule type="containsBlanks" dxfId="0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S10" sqref="S10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Итоговая контрольная работа по математике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0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45065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1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0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>
        <f>Списки!G3</f>
        <v>6</v>
      </c>
      <c r="H5" s="82"/>
      <c r="I5" s="89" t="s">
        <v>52</v>
      </c>
      <c r="J5" s="90"/>
      <c r="K5" s="90"/>
      <c r="L5" s="91"/>
      <c r="M5" s="92">
        <f>(E8*1+E9*0.64+E10*0.32+E11*0.16)/G6</f>
        <v>0.64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1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3</v>
      </c>
      <c r="AE7" s="83" t="s">
        <v>27</v>
      </c>
      <c r="AF7" s="83"/>
      <c r="AG7" s="83">
        <f>COUNTIF(Таблица!M6:M65,1)</f>
        <v>0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4</v>
      </c>
      <c r="N8" s="102"/>
      <c r="O8" s="26" t="s">
        <v>81</v>
      </c>
      <c r="P8" s="24">
        <f>'1'!I6</f>
        <v>6</v>
      </c>
      <c r="AE8" s="83" t="s">
        <v>28</v>
      </c>
      <c r="AF8" s="83"/>
      <c r="AG8" s="83">
        <f>COUNTIF(Таблица!M6:M65,2)</f>
        <v>0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1</v>
      </c>
      <c r="F9" s="84"/>
      <c r="G9" s="79">
        <f>E9/$G$6</f>
        <v>1</v>
      </c>
      <c r="H9" s="79"/>
      <c r="I9" s="83" t="s">
        <v>23</v>
      </c>
      <c r="J9" s="83"/>
      <c r="K9" s="83"/>
      <c r="L9" s="83"/>
      <c r="M9" s="101">
        <f>'1'!G7</f>
        <v>7</v>
      </c>
      <c r="N9" s="102"/>
      <c r="O9" s="26" t="s">
        <v>81</v>
      </c>
      <c r="P9" s="24">
        <f>'1'!I7</f>
        <v>9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0</v>
      </c>
      <c r="F10" s="84"/>
      <c r="G10" s="79">
        <f>E10/$G$6</f>
        <v>0</v>
      </c>
      <c r="H10" s="79"/>
      <c r="I10" s="83" t="s">
        <v>20</v>
      </c>
      <c r="J10" s="83"/>
      <c r="K10" s="83"/>
      <c r="L10" s="83"/>
      <c r="M10" s="101">
        <f>'1'!G8</f>
        <v>10</v>
      </c>
      <c r="N10" s="102"/>
      <c r="O10" s="26" t="s">
        <v>81</v>
      </c>
      <c r="P10" s="24">
        <f>'1'!I8</f>
        <v>11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1;2;3;5;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/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/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4;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2023-05-23T02:49:24Z</dcterms:modified>
</cp:coreProperties>
</file>