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8" i="10" l="1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9" i="10" l="1"/>
  <c r="D6" i="10"/>
  <c r="D7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<sst xmlns="http://schemas.openxmlformats.org/spreadsheetml/2006/main" count="151" uniqueCount="110">
  <si>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</si>
  <si>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</si>
  <si>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</si>
  <si>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</si>
  <si>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</si>
  <si>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</si>
  <si>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</si>
  <si>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</si>
  <si>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</si>
  <si>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</si>
  <si>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</si>
  <si>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</si>
  <si>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</si>
  <si>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</si>
  <si>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</si>
  <si>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</si>
  <si>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</si>
  <si>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</si>
  <si>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</si>
  <si>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</si>
  <si>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</si>
  <si>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</si>
  <si>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</si>
  <si>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</si>
  <si>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</si>
  <si>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</si>
  <si>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</si>
  <si>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</si>
  <si>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</si>
  <si>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</si>
  <si>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</si>
  <si>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</si>
  <si>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</si>
  <si>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</si>
  <si>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</si>
  <si>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</si>
  <si>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</si>
  <si>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</si>
  <si>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</si>
  <si>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</si>
  <si>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</si>
  <si>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</si>
  <si>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</si>
  <si>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</si>
  <si>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</si>
  <si>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</si>
  <si>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</si>
  <si>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</si>
  <si>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</si>
  <si>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</si>
  <si>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</si>
  <si>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</si>
  <si>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</si>
  <si>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</si>
  <si>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</si>
  <si>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</si>
  <si>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</si>
  <si>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</si>
  <si>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</si>
  <si>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</si>
  <si>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</si>
  <si>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</si>
  <si>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</si>
  <si>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</si>
  <si>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</si>
  <si>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</si>
  <si>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</si>
  <si>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</si>
  <si>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</si>
  <si>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</si>
  <si>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</si>
  <si>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</si>
  <si>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</si>
  <si>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</si>
  <si>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</si>
  <si>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</si>
  <si>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</si>
  <si>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</si>
  <si>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</si>
  <si>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</si>
  <si>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</si>
  <si>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</si>
  <si>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</si>
  <si>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</si>
  <si>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</si>
  <si>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</si>
  <si>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</si>
  <si>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</si>
  <si>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</si>
  <si>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</si>
  <si>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</si>
  <si>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</si>
  <si>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</si>
  <si>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</si>
  <si>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Обществознание</t>
  </si>
  <si>
    <t>Итоговая контрольная работа по обществознанию</t>
  </si>
  <si>
    <t>Контрольная работа</t>
  </si>
  <si>
    <t>Виноградов Артем</t>
  </si>
  <si>
    <t>Понятие частной собственности</t>
  </si>
  <si>
    <t>Имущественные права подростков</t>
  </si>
  <si>
    <t>Право и его отрасли</t>
  </si>
  <si>
    <t>Система права</t>
  </si>
  <si>
    <t>Права и обязанности граждан РФ</t>
  </si>
  <si>
    <t>Конституционное право</t>
  </si>
  <si>
    <t>Конституционные права и свободы человека</t>
  </si>
  <si>
    <t>Понятие права</t>
  </si>
  <si>
    <t>Право несовершеннолетних</t>
  </si>
  <si>
    <t>Отрасли права</t>
  </si>
  <si>
    <t>Правонарушение, его виды и признаки</t>
  </si>
  <si>
    <t>Гражданская ответственность в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</si>
</sst>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8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F11" sqref="F11:H22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97</v>
      </c>
      <c r="C2" s="10">
        <v>1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/>
      <c r="C3" s="10"/>
      <c r="D3" s="57" t="s">
        <v>56</v>
      </c>
      <c r="E3" s="57"/>
      <c r="F3" s="57"/>
      <c r="G3" s="60">
        <v>7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45406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95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12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96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98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2</v>
      </c>
      <c r="G12" s="53"/>
      <c r="H12" s="53"/>
      <c r="I12" s="43" t="s">
        <v>99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2</v>
      </c>
      <c r="G13" s="53"/>
      <c r="H13" s="53"/>
      <c r="I13" s="43" t="s">
        <v>100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101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102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103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2</v>
      </c>
      <c r="G17" s="53"/>
      <c r="H17" s="53"/>
      <c r="I17" s="43" t="s">
        <v>104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2</v>
      </c>
      <c r="G18" s="53"/>
      <c r="H18" s="53"/>
      <c r="I18" s="43" t="s">
        <v>105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2</v>
      </c>
      <c r="G19" s="53"/>
      <c r="H19" s="53"/>
      <c r="I19" s="43" t="s">
        <v>106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2</v>
      </c>
      <c r="G20" s="53"/>
      <c r="H20" s="53"/>
      <c r="I20" s="43" t="s">
        <v>107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2</v>
      </c>
      <c r="G21" s="53"/>
      <c r="H21" s="53"/>
      <c r="I21" s="43" t="s">
        <v>108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>
        <f t="shared" si="1"/>
        <v>12</v>
      </c>
      <c r="E22" s="52"/>
      <c r="F22" s="53">
        <v>5</v>
      </c>
      <c r="G22" s="53"/>
      <c r="H22" s="53"/>
      <c r="I22" s="43" t="s">
        <v>109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27" priority="3">
      <formula>LEN(TRIM(D11))=0</formula>
    </cfRule>
    <cfRule type="expression" dxfId="26" priority="4">
      <formula>"&lt;1"</formula>
    </cfRule>
  </conditionalFormatting>
  <conditionalFormatting sqref="D11:I50">
    <cfRule type="notContainsBlanks" dxfId="25" priority="2">
      <formula>LEN(TRIM(D11))&gt;0</formula>
    </cfRule>
  </conditionalFormatting>
  <conditionalFormatting sqref="F11:I50">
    <cfRule type="expression" dxfId="24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K9" sqref="K9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8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9</v>
      </c>
      <c r="H6" s="30" t="s">
        <v>79</v>
      </c>
      <c r="I6" s="34">
        <v>12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13</v>
      </c>
      <c r="H7" s="30" t="s">
        <v>79</v>
      </c>
      <c r="I7" s="34">
        <v>17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18</v>
      </c>
      <c r="H8" s="30" t="s">
        <v>79</v>
      </c>
      <c r="I8" s="34">
        <v>23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Y13" sqref="Y13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Обществознание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обществознанию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45406</v>
      </c>
      <c r="C4" s="23" t="s">
        <v>56</v>
      </c>
      <c r="D4" s="35">
        <f>IF(Списки!G3="","",Списки!G3)</f>
        <v>7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4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4</v>
      </c>
      <c r="BE5" s="27">
        <f>IF(P66="","",IF(P66&gt;='1'!$I$1/2,1,IF(P66&gt;='1'!$I$1*0.2,2,IF(Таблица!P66&gt;0,3,IF(Таблица!P66=0,4,5)))))</f>
        <v>4</v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Виноградов Артем</v>
      </c>
      <c r="B6" s="4"/>
      <c r="C6" s="20">
        <f>IF(COUNTBLANK(E6:AR6)=40,"",SUM(E6:AR6))</f>
        <v>13</v>
      </c>
      <c r="D6" s="20">
        <f>IF(COUNTBLANK(E6:AR6)=40,"",IF(C6&gt;='1'!$G$8,5,IF(C6&gt;='1'!$G$7,4,IF(C6&gt;='1'!$G$6,3,2))))</f>
        <v>4</v>
      </c>
      <c r="E6" s="7">
        <v>1</v>
      </c>
      <c r="F6" s="7">
        <v>0</v>
      </c>
      <c r="G6" s="7">
        <v>1</v>
      </c>
      <c r="H6" s="7">
        <v>0</v>
      </c>
      <c r="I6" s="7">
        <v>0</v>
      </c>
      <c r="J6" s="7">
        <v>1</v>
      </c>
      <c r="K6" s="7">
        <v>2</v>
      </c>
      <c r="L6" s="7">
        <v>1</v>
      </c>
      <c r="M6" s="7">
        <v>2</v>
      </c>
      <c r="N6" s="7">
        <v>2</v>
      </c>
      <c r="O6" s="7">
        <v>1</v>
      </c>
      <c r="P6" s="7">
        <v>2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>2;</v>
      </c>
      <c r="AV12" s="9" t="str">
        <f t="shared" si="1"/>
        <v/>
      </c>
      <c r="AW12" s="9" t="str">
        <f t="shared" si="1"/>
        <v>4;</v>
      </c>
      <c r="AX12" s="9" t="str">
        <f t="shared" si="1"/>
        <v>5;</v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>3;</v>
      </c>
      <c r="AW15" s="9" t="str">
        <f t="shared" si="4"/>
        <v/>
      </c>
      <c r="AX15" s="9" t="str">
        <f t="shared" si="4"/>
        <v/>
      </c>
      <c r="AY15" s="9" t="str">
        <f t="shared" si="4"/>
        <v>6;</v>
      </c>
      <c r="AZ15" s="9" t="str">
        <f t="shared" si="4"/>
        <v>7;</v>
      </c>
      <c r="BA15" s="9" t="str">
        <f t="shared" si="4"/>
        <v>8;</v>
      </c>
      <c r="BB15" s="9" t="str">
        <f t="shared" si="4"/>
        <v>9;</v>
      </c>
      <c r="BC15" s="9" t="str">
        <f t="shared" si="4"/>
        <v>10;</v>
      </c>
      <c r="BD15" s="9" t="str">
        <f t="shared" si="4"/>
        <v>11;</v>
      </c>
      <c r="BE15" s="9" t="str">
        <f t="shared" si="4"/>
        <v>12;</v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2;4;5;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1;3;6;7;8;9;10;11;12;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13</v>
      </c>
      <c r="D66" s="20">
        <f>IF(C66="","",IF(C66&gt;=31,5,IF(C66&gt;=20,4,IF(C66&gt;=10,3,2))))</f>
        <v>3</v>
      </c>
      <c r="E66" s="41">
        <f>IF(COUNTBLANK(E6:E45)=40,"",COUNTIF(E6:E45,0))</f>
        <v>0</v>
      </c>
      <c r="F66" s="41">
        <f>IF(COUNTBLANK(F6:F45)=40,"",COUNTIF(F6:F45,0))</f>
        <v>1</v>
      </c>
      <c r="G66" s="41">
        <f t="shared" ref="G66:AR66" si="6">IF(COUNTBLANK(G6:G45)=40,"",COUNTIF(G6:G45,0))</f>
        <v>0</v>
      </c>
      <c r="H66" s="41">
        <f t="shared" si="6"/>
        <v>1</v>
      </c>
      <c r="I66" s="41">
        <f t="shared" si="6"/>
        <v>1</v>
      </c>
      <c r="J66" s="41">
        <f t="shared" si="6"/>
        <v>0</v>
      </c>
      <c r="K66" s="41">
        <f t="shared" si="6"/>
        <v>0</v>
      </c>
      <c r="L66" s="41">
        <f t="shared" si="6"/>
        <v>0</v>
      </c>
      <c r="M66" s="41">
        <f t="shared" si="6"/>
        <v>0</v>
      </c>
      <c r="N66" s="41">
        <f t="shared" si="6"/>
        <v>0</v>
      </c>
      <c r="O66" s="41">
        <f t="shared" si="6"/>
        <v>0</v>
      </c>
      <c r="P66" s="41">
        <f t="shared" si="6"/>
        <v>0</v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Понятие частной собственности</v>
      </c>
      <c r="F67" s="69" t="str">
        <f>IF(Списки!$I$12="","",Списки!$I$12)</f>
        <v>Имущественные права подростков</v>
      </c>
      <c r="G67" s="69" t="str">
        <f>IF(Списки!$I$13="","",Списки!$I$13)</f>
        <v>Право и его отрасли</v>
      </c>
      <c r="H67" s="69" t="str">
        <f>IF(Списки!$I$14="","",Списки!$I$14)</f>
        <v>Система права</v>
      </c>
      <c r="I67" s="69" t="str">
        <f>IF(Списки!$I$15="","",Списки!$I$15)</f>
        <v>Права и обязанности граждан РФ</v>
      </c>
      <c r="J67" s="69" t="str">
        <f>IF(Списки!$I$16="","",Списки!$I$16)</f>
        <v>Конституционное право</v>
      </c>
      <c r="K67" s="69" t="str">
        <f>IF(Списки!$I$17="","",Списки!$I$17)</f>
        <v>Конституционные права и свободы человека</v>
      </c>
      <c r="L67" s="69" t="str">
        <f>IF(Списки!$I$18="","",Списки!$I$18)</f>
        <v>Понятие права</v>
      </c>
      <c r="M67" s="69" t="str">
        <f>IF(Списки!$I$19="","",Списки!$I$19)</f>
        <v>Право несовершеннолетних</v>
      </c>
      <c r="N67" s="69" t="str">
        <f>IF(Списки!$I$20="","",Списки!$I$20)</f>
        <v>Отрасли права</v>
      </c>
      <c r="O67" s="69" t="str">
        <f>IF(Списки!$I$21="","",Списки!$I$21)</f>
        <v>Правонарушение, его виды и признаки</v>
      </c>
      <c r="P67" s="69" t="str">
        <f>IF(Списки!$I$22="","",Списки!$I$22)</f>
        <v>Гражданская ответственность в РФ</v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23" priority="17" operator="equal">
      <formula>5</formula>
    </cfRule>
    <cfRule type="cellIs" dxfId="22" priority="18" operator="equal">
      <formula>4</formula>
    </cfRule>
    <cfRule type="cellIs" dxfId="21" priority="19" operator="equal">
      <formula>3</formula>
    </cfRule>
    <cfRule type="cellIs" dxfId="20" priority="20" operator="equal">
      <formula>2</formula>
    </cfRule>
  </conditionalFormatting>
  <conditionalFormatting sqref="E66:AR66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15">
      <dataBar>
        <cfvo type="min"/>
        <cfvo type="max"/>
        <color rgb="FF008AEF"/>
      </dataBar>
    </cfRule>
  </conditionalFormatting>
  <conditionalFormatting sqref="G6:G7 I6:I7 K7 M7 O6:O7 E5:E8 E10:E45">
    <cfRule type="expression" dxfId="19" priority="13">
      <formula>$E$5=""</formula>
    </cfRule>
  </conditionalFormatting>
  <conditionalFormatting sqref="P7 H6:H7 J6:J7 L6:L7 N7 F5:F8 F10:F45">
    <cfRule type="expression" dxfId="18" priority="12">
      <formula>$F$5=""</formula>
    </cfRule>
  </conditionalFormatting>
  <conditionalFormatting sqref="G5 G8 G10:G45">
    <cfRule type="expression" dxfId="17" priority="11">
      <formula>$G$5=""</formula>
    </cfRule>
  </conditionalFormatting>
  <conditionalFormatting sqref="H5:AR5 H8:AR45 Q6:AR7">
    <cfRule type="expression" dxfId="16" priority="10">
      <formula>H$5=""</formula>
    </cfRule>
  </conditionalFormatting>
  <conditionalFormatting sqref="C66:AR66">
    <cfRule type="containsBlanks" dxfId="15" priority="9">
      <formula>LEN(TRIM(C66))=0</formula>
    </cfRule>
  </conditionalFormatting>
  <conditionalFormatting sqref="C67:AR86">
    <cfRule type="containsBlanks" dxfId="14" priority="8">
      <formula>LEN(TRIM(C67))=0</formula>
    </cfRule>
  </conditionalFormatting>
  <conditionalFormatting sqref="E9">
    <cfRule type="expression" dxfId="13" priority="7">
      <formula>$E$5=""</formula>
    </cfRule>
  </conditionalFormatting>
  <conditionalFormatting sqref="G9">
    <cfRule type="expression" dxfId="11" priority="6">
      <formula>$G$5=""</formula>
    </cfRule>
  </conditionalFormatting>
  <conditionalFormatting sqref="F9">
    <cfRule type="expression" dxfId="9" priority="5">
      <formula>F$5=""</formula>
    </cfRule>
  </conditionalFormatting>
  <conditionalFormatting sqref="K6">
    <cfRule type="expression" dxfId="7" priority="4">
      <formula>$G$5=""</formula>
    </cfRule>
  </conditionalFormatting>
  <conditionalFormatting sqref="M6">
    <cfRule type="expression" dxfId="5" priority="3">
      <formula>$G$5=""</formula>
    </cfRule>
  </conditionalFormatting>
  <conditionalFormatting sqref="N6">
    <cfRule type="expression" dxfId="3" priority="2">
      <formula>$G$5=""</formula>
    </cfRule>
  </conditionalFormatting>
  <conditionalFormatting sqref="P6">
    <cfRule type="expression" dxfId="1" priority="1">
      <formula>$G$5=""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M5" sqref="M5:P5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обществознанию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0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45406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1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1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7</v>
      </c>
      <c r="H5" s="82"/>
      <c r="I5" s="89" t="s">
        <v>52</v>
      </c>
      <c r="J5" s="90"/>
      <c r="K5" s="90"/>
      <c r="L5" s="91"/>
      <c r="M5" s="92">
        <f>(E8*1+E9*0.64+E10*0.32+E11*0.16)/G6</f>
        <v>0.64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1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8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9</v>
      </c>
      <c r="N8" s="102"/>
      <c r="O8" s="26" t="s">
        <v>81</v>
      </c>
      <c r="P8" s="24">
        <f>'1'!I6</f>
        <v>12</v>
      </c>
      <c r="AE8" s="83" t="s">
        <v>28</v>
      </c>
      <c r="AF8" s="83"/>
      <c r="AG8" s="83">
        <f>COUNTIF(Таблица!M6:M65,2)</f>
        <v>1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1</v>
      </c>
      <c r="H9" s="79"/>
      <c r="I9" s="83" t="s">
        <v>23</v>
      </c>
      <c r="J9" s="83"/>
      <c r="K9" s="83"/>
      <c r="L9" s="83"/>
      <c r="M9" s="101">
        <f>'1'!G7</f>
        <v>13</v>
      </c>
      <c r="N9" s="102"/>
      <c r="O9" s="26" t="s">
        <v>81</v>
      </c>
      <c r="P9" s="24">
        <f>'1'!I7</f>
        <v>17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0</v>
      </c>
      <c r="F10" s="84"/>
      <c r="G10" s="79">
        <f>E10/$G$6</f>
        <v>0</v>
      </c>
      <c r="H10" s="79"/>
      <c r="I10" s="83" t="s">
        <v>20</v>
      </c>
      <c r="J10" s="83"/>
      <c r="K10" s="83"/>
      <c r="L10" s="83"/>
      <c r="M10" s="101">
        <f>'1'!G8</f>
        <v>18</v>
      </c>
      <c r="N10" s="102"/>
      <c r="O10" s="26" t="s">
        <v>81</v>
      </c>
      <c r="P10" s="24">
        <f>'1'!I8</f>
        <v>23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1;3;6;7;8;9;10;11;12;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2;4;5;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2024-05-17T11:31:51Z</dcterms:modified>
</cp:coreProperties>
</file>