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8" i="10" l="1"/>
  <c r="D9" i="10"/>
  <c r="D10" i="10"/>
  <c r="D21" i="10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D7" i="10" s="1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D6" i="10" s="1"/>
  <c r="G6" i="13"/>
  <c r="P7" i="13"/>
  <c r="P8" i="13"/>
  <c r="P9" i="13"/>
  <c r="M7" i="13"/>
  <c r="G5" i="13" l="1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<sst xmlns="http://schemas.openxmlformats.org/spreadsheetml/2006/main" count="144" uniqueCount="103">
  <si>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</si>
  <si>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</si>
  <si>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</si>
  <si>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</si>
  <si>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</si>
  <si>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</si>
  <si>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</si>
  <si>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</si>
  <si>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</si>
  <si>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</si>
  <si>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</si>
  <si>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</si>
  <si>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</si>
  <si>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</si>
  <si>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</si>
  <si>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</si>
  <si>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</si>
  <si>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</si>
  <si>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</si>
  <si>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</si>
  <si>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</si>
  <si>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</si>
  <si>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</si>
  <si>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</si>
  <si>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</si>
  <si>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</si>
  <si>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</si>
  <si>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</si>
  <si>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</si>
  <si>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</si>
  <si>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</si>
  <si>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</si>
  <si>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</si>
  <si>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</si>
  <si>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</si>
  <si>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</si>
  <si>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</si>
  <si>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</si>
  <si>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</si>
  <si>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</si>
  <si>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</si>
  <si>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</si>
  <si>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</si>
  <si>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</si>
  <si>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</si>
  <si>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</si>
  <si>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</si>
  <si>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</si>
  <si>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</si>
  <si>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</si>
  <si>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</si>
  <si>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</si>
  <si>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</si>
  <si>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</si>
  <si>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</si>
  <si>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</si>
  <si>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</si>
  <si>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</si>
  <si>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</si>
  <si>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</si>
  <si>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</si>
  <si>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</si>
  <si>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</si>
  <si>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</si>
  <si>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</si>
  <si>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</si>
  <si>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</si>
  <si>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</si>
  <si>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</si>
  <si>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</si>
  <si>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</si>
  <si>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</si>
  <si>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</si>
  <si>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</si>
  <si>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</si>
  <si>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</si>
  <si>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</si>
  <si>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</si>
  <si>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</si>
  <si>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</si>
  <si>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</si>
  <si>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</si>
  <si>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</si>
  <si>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</si>
  <si>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</si>
  <si>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</si>
  <si>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</si>
  <si>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</si>
  <si>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</si>
  <si>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</si>
  <si>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</si>
  <si>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</si>
  <si>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</si>
  <si>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</si>
  <si>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История России. Всеобщая история</t>
  </si>
  <si>
    <t>Итоговая контрольная работа по истории</t>
  </si>
  <si>
    <t>Смысловое соответствие исторического сочинения эпохе</t>
  </si>
  <si>
    <t>Контрольная работа</t>
  </si>
  <si>
    <t>Использование элементов из списка</t>
  </si>
  <si>
    <t>Отсутствие фактических ошибок</t>
  </si>
  <si>
    <t>Форма изложения</t>
  </si>
  <si>
    <t>Гольдштейн Андрей</t>
  </si>
  <si>
    <t>Пашнин Данил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</si>
</sst>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5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G7" sqref="G7:N7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101</v>
      </c>
      <c r="C2" s="10">
        <v>1</v>
      </c>
      <c r="D2" s="57" t="s">
        <v>55</v>
      </c>
      <c r="E2" s="57"/>
      <c r="F2" s="57"/>
      <c r="G2" s="60" t="s">
        <v>94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 t="s">
        <v>102</v>
      </c>
      <c r="C3" s="10">
        <v>2</v>
      </c>
      <c r="D3" s="57" t="s">
        <v>56</v>
      </c>
      <c r="E3" s="57"/>
      <c r="F3" s="57"/>
      <c r="G3" s="60">
        <v>7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/>
      <c r="C4" s="10"/>
      <c r="D4" s="57" t="s">
        <v>57</v>
      </c>
      <c r="E4" s="57"/>
      <c r="F4" s="57"/>
      <c r="G4" s="60" t="s">
        <v>93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/>
      <c r="C5" s="10"/>
      <c r="D5" s="57" t="s">
        <v>58</v>
      </c>
      <c r="E5" s="57"/>
      <c r="F5" s="57"/>
      <c r="G5" s="61">
        <v>45063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/>
      <c r="C6" s="10"/>
      <c r="D6" s="57" t="s">
        <v>59</v>
      </c>
      <c r="E6" s="57"/>
      <c r="F6" s="57"/>
      <c r="G6" s="60" t="s">
        <v>95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/>
      <c r="C7" s="10"/>
      <c r="D7" s="57" t="s">
        <v>60</v>
      </c>
      <c r="E7" s="57"/>
      <c r="F7" s="57"/>
      <c r="G7" s="60">
        <v>4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/>
      <c r="C8" s="10"/>
      <c r="D8" s="57" t="s">
        <v>64</v>
      </c>
      <c r="E8" s="57"/>
      <c r="F8" s="57"/>
      <c r="G8" s="60" t="s">
        <v>97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1</v>
      </c>
      <c r="G11" s="53"/>
      <c r="H11" s="53"/>
      <c r="I11" s="43" t="s">
        <v>96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3</v>
      </c>
      <c r="G12" s="53"/>
      <c r="H12" s="53"/>
      <c r="I12" s="43" t="s">
        <v>98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2</v>
      </c>
      <c r="G13" s="53"/>
      <c r="H13" s="53"/>
      <c r="I13" s="43" t="s">
        <v>99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1</v>
      </c>
      <c r="G14" s="53"/>
      <c r="H14" s="53"/>
      <c r="I14" s="43" t="s">
        <v>100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 t="str">
        <f t="shared" si="0"/>
        <v/>
      </c>
      <c r="E15" s="52"/>
      <c r="F15" s="53"/>
      <c r="G15" s="53"/>
      <c r="H15" s="53"/>
      <c r="I15" s="43"/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 t="str">
        <f t="shared" ref="D16:D41" si="1">IF($G$7="","",IF(P6&lt;=$G$7,$G$7-$G$7+P6,""))</f>
        <v/>
      </c>
      <c r="E16" s="52"/>
      <c r="F16" s="53"/>
      <c r="G16" s="53"/>
      <c r="H16" s="53"/>
      <c r="I16" s="43"/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 t="str">
        <f t="shared" si="1"/>
        <v/>
      </c>
      <c r="E17" s="52"/>
      <c r="F17" s="53"/>
      <c r="G17" s="53"/>
      <c r="H17" s="53"/>
      <c r="I17" s="43"/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 t="str">
        <f t="shared" si="1"/>
        <v/>
      </c>
      <c r="E18" s="52"/>
      <c r="F18" s="53"/>
      <c r="G18" s="53"/>
      <c r="H18" s="53"/>
      <c r="I18" s="43"/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 t="str">
        <f t="shared" si="1"/>
        <v/>
      </c>
      <c r="E19" s="52"/>
      <c r="F19" s="53"/>
      <c r="G19" s="53"/>
      <c r="H19" s="53"/>
      <c r="I19" s="43"/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 t="str">
        <f t="shared" si="1"/>
        <v/>
      </c>
      <c r="E20" s="52"/>
      <c r="F20" s="53"/>
      <c r="G20" s="53"/>
      <c r="H20" s="53"/>
      <c r="I20" s="43"/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 t="str">
        <f t="shared" si="1"/>
        <v/>
      </c>
      <c r="E21" s="52"/>
      <c r="F21" s="53"/>
      <c r="G21" s="53"/>
      <c r="H21" s="53"/>
      <c r="I21" s="43"/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 t="str">
        <f t="shared" si="1"/>
        <v/>
      </c>
      <c r="E22" s="52"/>
      <c r="F22" s="53"/>
      <c r="G22" s="53"/>
      <c r="H22" s="53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 t="str">
        <f t="shared" si="1"/>
        <v/>
      </c>
      <c r="E23" s="52"/>
      <c r="F23" s="53"/>
      <c r="G23" s="53"/>
      <c r="H23" s="53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 t="str">
        <f t="shared" si="1"/>
        <v/>
      </c>
      <c r="E24" s="52"/>
      <c r="F24" s="53"/>
      <c r="G24" s="53"/>
      <c r="H24" s="53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 t="str">
        <f t="shared" si="1"/>
        <v/>
      </c>
      <c r="E25" s="52"/>
      <c r="F25" s="53"/>
      <c r="G25" s="53"/>
      <c r="H25" s="53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 t="str">
        <f t="shared" si="1"/>
        <v/>
      </c>
      <c r="E26" s="52"/>
      <c r="F26" s="53"/>
      <c r="G26" s="53"/>
      <c r="H26" s="53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2" t="str">
        <f t="shared" si="1"/>
        <v/>
      </c>
      <c r="E27" s="52"/>
      <c r="F27" s="53"/>
      <c r="G27" s="53"/>
      <c r="H27" s="53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 t="str">
        <f t="shared" si="1"/>
        <v/>
      </c>
      <c r="E28" s="52"/>
      <c r="F28" s="53"/>
      <c r="G28" s="53"/>
      <c r="H28" s="53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 t="str">
        <f t="shared" si="1"/>
        <v/>
      </c>
      <c r="E29" s="52"/>
      <c r="F29" s="53"/>
      <c r="G29" s="53"/>
      <c r="H29" s="53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 t="str">
        <f t="shared" si="1"/>
        <v/>
      </c>
      <c r="E30" s="52"/>
      <c r="F30" s="53"/>
      <c r="G30" s="53"/>
      <c r="H30" s="53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 t="str">
        <f t="shared" si="1"/>
        <v/>
      </c>
      <c r="E31" s="52"/>
      <c r="F31" s="53"/>
      <c r="G31" s="53"/>
      <c r="H31" s="53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 t="str">
        <f t="shared" si="1"/>
        <v/>
      </c>
      <c r="E32" s="52"/>
      <c r="F32" s="53"/>
      <c r="G32" s="53"/>
      <c r="H32" s="53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 t="str">
        <f t="shared" si="1"/>
        <v/>
      </c>
      <c r="E33" s="52"/>
      <c r="F33" s="53"/>
      <c r="G33" s="53"/>
      <c r="H33" s="53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 t="str">
        <f t="shared" si="1"/>
        <v/>
      </c>
      <c r="E34" s="52"/>
      <c r="F34" s="53"/>
      <c r="G34" s="53"/>
      <c r="H34" s="53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 t="str">
        <f t="shared" si="1"/>
        <v/>
      </c>
      <c r="E35" s="52"/>
      <c r="F35" s="53"/>
      <c r="G35" s="53"/>
      <c r="H35" s="53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 t="str">
        <f t="shared" si="1"/>
        <v/>
      </c>
      <c r="E36" s="52"/>
      <c r="F36" s="53"/>
      <c r="G36" s="53"/>
      <c r="H36" s="53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 t="str">
        <f t="shared" si="1"/>
        <v/>
      </c>
      <c r="E37" s="52"/>
      <c r="F37" s="53"/>
      <c r="G37" s="53"/>
      <c r="H37" s="53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 t="str">
        <f t="shared" si="1"/>
        <v/>
      </c>
      <c r="E38" s="52"/>
      <c r="F38" s="53"/>
      <c r="G38" s="53"/>
      <c r="H38" s="53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 t="str">
        <f t="shared" si="1"/>
        <v/>
      </c>
      <c r="E39" s="52"/>
      <c r="F39" s="53"/>
      <c r="G39" s="53"/>
      <c r="H39" s="53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 t="str">
        <f t="shared" si="1"/>
        <v/>
      </c>
      <c r="E40" s="52"/>
      <c r="F40" s="53"/>
      <c r="G40" s="53"/>
      <c r="H40" s="53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14" priority="3">
      <formula>LEN(TRIM(D11))=0</formula>
    </cfRule>
    <cfRule type="expression" dxfId="13" priority="4">
      <formula>"&lt;1"</formula>
    </cfRule>
  </conditionalFormatting>
  <conditionalFormatting sqref="D11:I50">
    <cfRule type="notContainsBlanks" dxfId="12" priority="2">
      <formula>LEN(TRIM(D11))&gt;0</formula>
    </cfRule>
  </conditionalFormatting>
  <conditionalFormatting sqref="F11:I50">
    <cfRule type="expression" dxfId="11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sqref="A1:H1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2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1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2</v>
      </c>
      <c r="H6" s="30" t="s">
        <v>79</v>
      </c>
      <c r="I6" s="34">
        <v>3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4</v>
      </c>
      <c r="H7" s="30" t="s">
        <v>79</v>
      </c>
      <c r="I7" s="34">
        <v>5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6</v>
      </c>
      <c r="H8" s="30" t="s">
        <v>79</v>
      </c>
      <c r="I8" s="34">
        <v>7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activeCell="G6" sqref="G6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1" t="str">
        <f>IF(Списки!G8="","",Списки!G8)</f>
        <v>Контрольная работа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История России. Всеобщая история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 x14ac:dyDescent="0.25">
      <c r="A3" s="68" t="str">
        <f>IF(Списки!G6="","",Списки!G6)</f>
        <v>Итоговая контрольная работа по истории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45063</v>
      </c>
      <c r="C4" s="23" t="s">
        <v>56</v>
      </c>
      <c r="D4" s="35">
        <f>IF(Списки!G3="","",Списки!G3)</f>
        <v>7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 t="str">
        <f>IF(Списки!$G$7="","",IF(Списки!T1&lt;=Списки!$G$7,Списки!$D$11+Списки!T1-1,""))</f>
        <v/>
      </c>
      <c r="J5" s="44" t="str">
        <f>IF(Списки!$G$7="","",IF(Списки!U1&lt;=Списки!$G$7,Списки!$D$11+Списки!U1-1,""))</f>
        <v/>
      </c>
      <c r="K5" s="44" t="str">
        <f>IF(Списки!$G$7="","",IF(Списки!V1&lt;=Списки!$G$7,Списки!$D$11+Списки!V1-1,""))</f>
        <v/>
      </c>
      <c r="L5" s="44" t="str">
        <f>IF(Списки!$G$7="","",IF(Списки!W1&lt;=Списки!$G$7,Списки!$D$11+Списки!W1-1,""))</f>
        <v/>
      </c>
      <c r="M5" s="44" t="str">
        <f>IF(Списки!$G$7="","",IF(Списки!X1&lt;=Списки!$G$7,Списки!$D$11+Списки!X1-1,""))</f>
        <v/>
      </c>
      <c r="N5" s="44" t="str">
        <f>IF(Списки!$G$7="","",IF(Списки!Y1&lt;=Списки!$G$7,Списки!$D$11+Списки!Y1-1,""))</f>
        <v/>
      </c>
      <c r="O5" s="44" t="str">
        <f>IF(Списки!$G$7="","",IF(Списки!Z1&lt;=Списки!$G$7,Списки!$D$11+Списки!Z1-1,""))</f>
        <v/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4</v>
      </c>
      <c r="AW5" s="27">
        <f>IF(H66="","",IF(H66&gt;='1'!$I$1/2,1,IF(H66&gt;='1'!$I$1*0.2,2,IF(Таблица!H66&gt;0,3,IF(Таблица!H66=0,4,5)))))</f>
        <v>1</v>
      </c>
      <c r="AX5" s="27" t="str">
        <f>IF(I66="","",IF(I66&gt;='1'!$I$1/2,1,IF(I66&gt;='1'!$I$1*0.2,2,IF(Таблица!I66&gt;0,3,IF(Таблица!I66=0,4,5)))))</f>
        <v/>
      </c>
      <c r="AY5" s="27" t="str">
        <f>IF(J66="","",IF(J66&gt;='1'!$I$1/2,1,IF(J66&gt;='1'!$I$1*0.2,2,IF(Таблица!J66&gt;0,3,IF(Таблица!J66=0,4,5)))))</f>
        <v/>
      </c>
      <c r="AZ5" s="27" t="str">
        <f>IF(K66="","",IF(K66&gt;='1'!$I$1/2,1,IF(K66&gt;='1'!$I$1*0.2,2,IF(Таблица!K66&gt;0,3,IF(Таблица!K66=0,4,5)))))</f>
        <v/>
      </c>
      <c r="BA5" s="27" t="str">
        <f>IF(L66="","",IF(L66&gt;='1'!$I$1/2,1,IF(L66&gt;='1'!$I$1*0.2,2,IF(Таблица!L66&gt;0,3,IF(Таблица!L66=0,4,5)))))</f>
        <v/>
      </c>
      <c r="BB5" s="27" t="str">
        <f>IF(M66="","",IF(M66&gt;='1'!$I$1/2,1,IF(M66&gt;='1'!$I$1*0.2,2,IF(Таблица!M66&gt;0,3,IF(Таблица!M66=0,4,5)))))</f>
        <v/>
      </c>
      <c r="BC5" s="27" t="str">
        <f>IF(N66="","",IF(N66&gt;='1'!$I$1/2,1,IF(N66&gt;='1'!$I$1*0.2,2,IF(Таблица!N66&gt;0,3,IF(Таблица!N66=0,4,5)))))</f>
        <v/>
      </c>
      <c r="BD5" s="27" t="str">
        <f>IF(O66="","",IF(O66&gt;='1'!$I$1/2,1,IF(O66&gt;='1'!$I$1*0.2,2,IF(Таблица!O66&gt;0,3,IF(Таблица!O66=0,4,5)))))</f>
        <v/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Гольдштейн Андрей</v>
      </c>
      <c r="B6" s="4"/>
      <c r="C6" s="20">
        <f>IF(COUNTBLANK(E6:AR6)=40,"",SUM(E6:AR6))</f>
        <v>5</v>
      </c>
      <c r="D6" s="20">
        <f>IF(COUNTBLANK(E6:AR6)=40,"",IF(C6&gt;='1'!$G$8,5,IF(C6&gt;='1'!$G$7,4,IF(C6&gt;='1'!$G$6,3,2))))</f>
        <v>4</v>
      </c>
      <c r="E6" s="7">
        <v>1</v>
      </c>
      <c r="F6" s="7">
        <v>2</v>
      </c>
      <c r="G6" s="7">
        <v>2</v>
      </c>
      <c r="H6" s="7">
        <v>0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>Пашнин Данил</v>
      </c>
      <c r="B7" s="4"/>
      <c r="C7" s="20">
        <f t="shared" ref="C7:C45" si="0">IF(COUNTBLANK(E7:AR7)=40,"",SUM(E7:AR7))</f>
        <v>7</v>
      </c>
      <c r="D7" s="20">
        <f>IF(COUNTBLANK(E7:AR7)=40,"",IF(C7&gt;='1'!$G$8,5,IF(C7&gt;='1'!$G$7,4,IF(C7&gt;='1'!$G$6,3,2))))</f>
        <v>5</v>
      </c>
      <c r="E7" s="7">
        <v>1</v>
      </c>
      <c r="F7" s="7">
        <v>3</v>
      </c>
      <c r="G7" s="7">
        <v>2</v>
      </c>
      <c r="H7" s="7">
        <v>1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/>
      </c>
      <c r="AW12" s="9" t="str">
        <f t="shared" si="1"/>
        <v>4;</v>
      </c>
      <c r="AX12" s="9" t="str">
        <f t="shared" si="1"/>
        <v/>
      </c>
      <c r="AY12" s="9" t="str">
        <f t="shared" si="1"/>
        <v/>
      </c>
      <c r="AZ12" s="9" t="str">
        <f t="shared" si="1"/>
        <v/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>2;</v>
      </c>
      <c r="AV15" s="9" t="str">
        <f t="shared" si="4"/>
        <v>3;</v>
      </c>
      <c r="AW15" s="9" t="str">
        <f t="shared" si="4"/>
        <v/>
      </c>
      <c r="AX15" s="9" t="str">
        <f t="shared" si="4"/>
        <v/>
      </c>
      <c r="AY15" s="9" t="str">
        <f t="shared" si="4"/>
        <v/>
      </c>
      <c r="AZ15" s="9" t="str">
        <f t="shared" si="4"/>
        <v/>
      </c>
      <c r="BA15" s="9" t="str">
        <f t="shared" si="4"/>
        <v/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6" t="str">
        <f>CONCATENATE(AT12,AU12,AV12,AW12,AX12,AY12,AZ12,BA12,BB12,BC12,BD12,BE12,BF12,BG12,BH12,BI12,BJ12,BK12,BL12,BM12,BN12,BO12,BP12,BQ12,BR12,BS12,BT12,BU12,BV12,BW12,BX12,BY12,BZ12,CA12,CB12,CC12,CD12,CE12,CF12,CG12)</f>
        <v>4;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6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6" t="str">
        <f t="shared" si="5"/>
        <v/>
      </c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6" t="str">
        <f t="shared" si="5"/>
        <v>1;2;3;</v>
      </c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6</v>
      </c>
      <c r="D66" s="20">
        <f>IF(C66="","",IF(C66&gt;=31,5,IF(C66&gt;=20,4,IF(C66&gt;=10,3,2))))</f>
        <v>2</v>
      </c>
      <c r="E66" s="41">
        <f>IF(COUNTBLANK(E6:E45)=40,"",COUNTIF(E6:E45,0))</f>
        <v>0</v>
      </c>
      <c r="F66" s="41">
        <f>IF(COUNTBLANK(F6:F45)=40,"",COUNTIF(F6:F45,0))</f>
        <v>0</v>
      </c>
      <c r="G66" s="41">
        <f t="shared" ref="G66:AR66" si="6">IF(COUNTBLANK(G6:G45)=40,"",COUNTIF(G6:G45,0))</f>
        <v>0</v>
      </c>
      <c r="H66" s="41">
        <f t="shared" si="6"/>
        <v>1</v>
      </c>
      <c r="I66" s="41" t="str">
        <f t="shared" si="6"/>
        <v/>
      </c>
      <c r="J66" s="41" t="str">
        <f t="shared" si="6"/>
        <v/>
      </c>
      <c r="K66" s="41" t="str">
        <f t="shared" si="6"/>
        <v/>
      </c>
      <c r="L66" s="41" t="str">
        <f t="shared" si="6"/>
        <v/>
      </c>
      <c r="M66" s="41" t="str">
        <f t="shared" si="6"/>
        <v/>
      </c>
      <c r="N66" s="41" t="str">
        <f t="shared" si="6"/>
        <v/>
      </c>
      <c r="O66" s="41" t="str">
        <f t="shared" si="6"/>
        <v/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Смысловое соответствие исторического сочинения эпохе</v>
      </c>
      <c r="F67" s="69" t="str">
        <f>IF(Списки!$I$12="","",Списки!$I$12)</f>
        <v>Использование элементов из списка</v>
      </c>
      <c r="G67" s="69" t="str">
        <f>IF(Списки!$I$13="","",Списки!$I$13)</f>
        <v>Отсутствие фактических ошибок</v>
      </c>
      <c r="H67" s="69" t="str">
        <f>IF(Списки!$I$14="","",Списки!$I$14)</f>
        <v>Форма изложения</v>
      </c>
      <c r="I67" s="69" t="str">
        <f>IF(Списки!$I$15="","",Списки!$I$15)</f>
        <v/>
      </c>
      <c r="J67" s="69" t="str">
        <f>IF(Списки!$I$16="","",Списки!$I$16)</f>
        <v/>
      </c>
      <c r="K67" s="69" t="str">
        <f>IF(Списки!$I$17="","",Списки!$I$17)</f>
        <v/>
      </c>
      <c r="L67" s="69" t="str">
        <f>IF(Списки!$I$18="","",Списки!$I$18)</f>
        <v/>
      </c>
      <c r="M67" s="69" t="str">
        <f>IF(Списки!$I$19="","",Списки!$I$19)</f>
        <v/>
      </c>
      <c r="N67" s="69" t="str">
        <f>IF(Списки!$I$20="","",Списки!$I$20)</f>
        <v/>
      </c>
      <c r="O67" s="69" t="str">
        <f>IF(Списки!$I$21="","",Списки!$I$21)</f>
        <v/>
      </c>
      <c r="P67" s="69" t="str">
        <f>IF(Списки!$I$22="","",Списки!$I$22)</f>
        <v/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0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1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1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4"/>
      <c r="B73" s="75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10" priority="11" operator="equal">
      <formula>5</formula>
    </cfRule>
    <cfRule type="cellIs" dxfId="9" priority="12" operator="equal">
      <formula>4</formula>
    </cfRule>
    <cfRule type="cellIs" dxfId="8" priority="13" operator="equal">
      <formula>3</formula>
    </cfRule>
    <cfRule type="cellIs" dxfId="7" priority="14" operator="equal">
      <formula>2</formula>
    </cfRule>
  </conditionalFormatting>
  <conditionalFormatting sqref="E66:AR66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9">
      <dataBar>
        <cfvo type="min"/>
        <cfvo type="max"/>
        <color rgb="FF008AEF"/>
      </dataBar>
    </cfRule>
  </conditionalFormatting>
  <conditionalFormatting sqref="E5:E45">
    <cfRule type="expression" dxfId="6" priority="7">
      <formula>$E$5=""</formula>
    </cfRule>
  </conditionalFormatting>
  <conditionalFormatting sqref="F5:F6 F8:F45">
    <cfRule type="expression" dxfId="5" priority="6">
      <formula>$F$5=""</formula>
    </cfRule>
  </conditionalFormatting>
  <conditionalFormatting sqref="G5:G45">
    <cfRule type="expression" dxfId="4" priority="5">
      <formula>$G$5=""</formula>
    </cfRule>
  </conditionalFormatting>
  <conditionalFormatting sqref="H5:AR45">
    <cfRule type="expression" dxfId="3" priority="4">
      <formula>H$5=""</formula>
    </cfRule>
  </conditionalFormatting>
  <conditionalFormatting sqref="C66:AR66">
    <cfRule type="containsBlanks" dxfId="2" priority="3">
      <formula>LEN(TRIM(C66))=0</formula>
    </cfRule>
  </conditionalFormatting>
  <conditionalFormatting sqref="C67:AR86">
    <cfRule type="containsBlanks" dxfId="1" priority="2">
      <formula>LEN(TRIM(C67))=0</formula>
    </cfRule>
  </conditionalFormatting>
  <conditionalFormatting sqref="F7">
    <cfRule type="expression" dxfId="0" priority="1">
      <formula>F$5=""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A5" sqref="A5:F5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Итоговая контрольная работа по истории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0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45063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1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0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0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>
        <f>Списки!G3</f>
        <v>7</v>
      </c>
      <c r="H5" s="82"/>
      <c r="I5" s="89" t="s">
        <v>52</v>
      </c>
      <c r="J5" s="90"/>
      <c r="K5" s="90"/>
      <c r="L5" s="91"/>
      <c r="M5" s="92">
        <f>(E8*1+E9*0.64+E10*0.32+E11*0.16)/G6</f>
        <v>0.82000000000000006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2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0</v>
      </c>
      <c r="AH6" s="83"/>
      <c r="AI6" s="83" t="s">
        <v>26</v>
      </c>
      <c r="AJ6" s="83"/>
      <c r="AK6" s="83">
        <f>COUNTIF(Таблица!S6:S65,0)</f>
        <v>0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1</v>
      </c>
      <c r="AE7" s="83" t="s">
        <v>27</v>
      </c>
      <c r="AF7" s="83"/>
      <c r="AG7" s="83">
        <f>COUNTIF(Таблица!M6:M65,1)</f>
        <v>0</v>
      </c>
      <c r="AH7" s="83"/>
      <c r="AI7" s="83" t="s">
        <v>27</v>
      </c>
      <c r="AJ7" s="83"/>
      <c r="AK7" s="83">
        <f>COUNTIF(Таблица!S6:S65,1)</f>
        <v>0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1</v>
      </c>
      <c r="F8" s="84"/>
      <c r="G8" s="79">
        <f>E8/$G$6</f>
        <v>0.5</v>
      </c>
      <c r="H8" s="79"/>
      <c r="I8" s="83" t="s">
        <v>22</v>
      </c>
      <c r="J8" s="83"/>
      <c r="K8" s="83"/>
      <c r="L8" s="83"/>
      <c r="M8" s="101">
        <f>'1'!G6</f>
        <v>2</v>
      </c>
      <c r="N8" s="102"/>
      <c r="O8" s="26" t="s">
        <v>81</v>
      </c>
      <c r="P8" s="24">
        <f>'1'!I6</f>
        <v>3</v>
      </c>
      <c r="AE8" s="83" t="s">
        <v>28</v>
      </c>
      <c r="AF8" s="83"/>
      <c r="AG8" s="83">
        <f>COUNTIF(Таблица!M6:M65,2)</f>
        <v>0</v>
      </c>
      <c r="AH8" s="83"/>
      <c r="AI8" s="83" t="s">
        <v>28</v>
      </c>
      <c r="AJ8" s="83"/>
      <c r="AK8" s="83">
        <f>COUNTIF(Таблица!S6:S65,2)</f>
        <v>0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1</v>
      </c>
      <c r="F9" s="84"/>
      <c r="G9" s="79">
        <f>E9/$G$6</f>
        <v>0.5</v>
      </c>
      <c r="H9" s="79"/>
      <c r="I9" s="83" t="s">
        <v>23</v>
      </c>
      <c r="J9" s="83"/>
      <c r="K9" s="83"/>
      <c r="L9" s="83"/>
      <c r="M9" s="101">
        <f>'1'!G7</f>
        <v>4</v>
      </c>
      <c r="N9" s="102"/>
      <c r="O9" s="26" t="s">
        <v>81</v>
      </c>
      <c r="P9" s="24">
        <f>'1'!I7</f>
        <v>5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0</v>
      </c>
      <c r="F10" s="84"/>
      <c r="G10" s="79">
        <f>E10/$G$6</f>
        <v>0</v>
      </c>
      <c r="H10" s="79"/>
      <c r="I10" s="83" t="s">
        <v>20</v>
      </c>
      <c r="J10" s="83"/>
      <c r="K10" s="83"/>
      <c r="L10" s="83"/>
      <c r="M10" s="101">
        <f>'1'!G8</f>
        <v>6</v>
      </c>
      <c r="N10" s="102"/>
      <c r="O10" s="26" t="s">
        <v>81</v>
      </c>
      <c r="P10" s="24">
        <f>'1'!I8</f>
        <v>7</v>
      </c>
      <c r="AE10" s="83" t="s">
        <v>26</v>
      </c>
      <c r="AF10" s="83"/>
      <c r="AG10" s="83">
        <f>COUNTIF(Таблица!W6:W65,0)</f>
        <v>0</v>
      </c>
      <c r="AH10" s="83"/>
      <c r="AI10" s="83" t="s">
        <v>26</v>
      </c>
      <c r="AJ10" s="83"/>
      <c r="AK10" s="83">
        <f>COUNTIF(Таблица!$Z$6:$Z$65,0)</f>
        <v>0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0</v>
      </c>
      <c r="AH11" s="83"/>
      <c r="AI11" s="83" t="s">
        <v>27</v>
      </c>
      <c r="AJ11" s="83"/>
      <c r="AK11" s="83">
        <f>COUNTIF(Таблица!$Z$6:$Z$65,1)</f>
        <v>0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>1;2;3;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0</v>
      </c>
      <c r="AH14" s="83"/>
      <c r="AI14" s="83" t="s">
        <v>26</v>
      </c>
      <c r="AJ14" s="83"/>
      <c r="AK14" s="83">
        <f>COUNTIF(Таблица!$AA$6:$AA$65,0)</f>
        <v>0</v>
      </c>
      <c r="AL14" s="83"/>
    </row>
    <row r="15" spans="1:38" ht="28.5" customHeight="1" x14ac:dyDescent="0.25">
      <c r="A15" s="107" t="str">
        <f>Таблица!AT19</f>
        <v/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0</v>
      </c>
      <c r="AH15" s="83"/>
      <c r="AI15" s="83" t="s">
        <v>27</v>
      </c>
      <c r="AJ15" s="83"/>
      <c r="AK15" s="83">
        <f>COUNTIF(Таблица!$AA$6:$AA$65,1)</f>
        <v>0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0</v>
      </c>
      <c r="AL16" s="83"/>
    </row>
    <row r="17" spans="1:38" ht="22.5" customHeight="1" x14ac:dyDescent="0.25">
      <c r="A17" s="107" t="str">
        <f>Таблица!AT18</f>
        <v/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>4;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0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0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2023-05-23T12:24:46Z</dcterms:modified>
</cp:coreProperties>
</file>