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D7" i="10" s="1"/>
  <c r="C8" i="10"/>
  <c r="D8" i="10" s="1"/>
  <c r="C9" i="10"/>
  <c r="D9" i="10" s="1"/>
  <c r="C10" i="10"/>
  <c r="D10" i="10" s="1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6" i="10" l="1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<sst xmlns="http://schemas.openxmlformats.org/spreadsheetml/2006/main" count="154" uniqueCount="113">
  <si>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</si>
  <si>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</si>
  <si>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</si>
  <si>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</si>
  <si>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</si>
  <si>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</si>
  <si>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</si>
  <si>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</si>
  <si>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</si>
  <si>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</si>
  <si>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</si>
  <si>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</si>
  <si>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</si>
  <si>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</si>
  <si>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</si>
  <si>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</si>
  <si>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</si>
  <si>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</si>
  <si>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</si>
  <si>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</si>
  <si>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</si>
  <si>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</si>
  <si>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</si>
  <si>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</si>
  <si>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</si>
  <si>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</si>
  <si>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</si>
  <si>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</si>
  <si>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</si>
  <si>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</si>
  <si>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</si>
  <si>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</si>
  <si>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</si>
  <si>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</si>
  <si>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</si>
  <si>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</si>
  <si>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</si>
  <si>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</si>
  <si>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</si>
  <si>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</si>
  <si>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</si>
  <si>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</si>
  <si>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</si>
  <si>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</si>
  <si>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</si>
  <si>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</si>
  <si>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</si>
  <si>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</si>
  <si>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</si>
  <si>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</si>
  <si>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</si>
  <si>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</si>
  <si>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</si>
  <si>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</si>
  <si>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</si>
  <si>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</si>
  <si>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</si>
  <si>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</si>
  <si>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</si>
  <si>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</si>
  <si>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</si>
  <si>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</si>
  <si>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</si>
  <si>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</si>
  <si>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</si>
  <si>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</si>
  <si>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</si>
  <si>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</si>
  <si>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</si>
  <si>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</si>
  <si>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</si>
  <si>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</si>
  <si>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</si>
  <si>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</si>
  <si>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</si>
  <si>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</si>
  <si>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</si>
  <si>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</si>
  <si>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</si>
  <si>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</si>
  <si>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</si>
  <si>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</si>
  <si>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</si>
  <si>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</si>
  <si>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</si>
  <si>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</si>
  <si>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</si>
  <si>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</si>
  <si>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</si>
  <si>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</si>
  <si>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</si>
  <si>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</si>
  <si>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</si>
  <si>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</si>
  <si>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Гражданин</t>
  </si>
  <si>
    <t>Проверочная работа</t>
  </si>
  <si>
    <t>Васина Валерия</t>
  </si>
  <si>
    <t>Гаврилов Иван</t>
  </si>
  <si>
    <t>Загрубина Вера</t>
  </si>
  <si>
    <t>Мухина Галина</t>
  </si>
  <si>
    <t>Мухина Нина</t>
  </si>
  <si>
    <t>Самохина Марина</t>
  </si>
  <si>
    <t>Хисаметдинова Дарья</t>
  </si>
  <si>
    <t>Обществознание</t>
  </si>
  <si>
    <t>6А</t>
  </si>
  <si>
    <t>Входная проверочная работа</t>
  </si>
  <si>
    <t>Государственные символы</t>
  </si>
  <si>
    <t>Названия государства, столицы, региона, района</t>
  </si>
  <si>
    <t>Семья</t>
  </si>
  <si>
    <t>Сходства и различия человека и животного</t>
  </si>
  <si>
    <t>Достоинства и недостатки человека</t>
  </si>
  <si>
    <t>Образование в РФ</t>
  </si>
  <si>
    <t>Определение понятий президент и патриот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</si>
</sst>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8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23" sqref="I23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96</v>
      </c>
      <c r="C2" s="10"/>
      <c r="D2" s="57" t="s">
        <v>55</v>
      </c>
      <c r="E2" s="57"/>
      <c r="F2" s="57"/>
      <c r="G2" s="60" t="s">
        <v>103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97</v>
      </c>
      <c r="C3" s="10"/>
      <c r="D3" s="57" t="s">
        <v>56</v>
      </c>
      <c r="E3" s="57"/>
      <c r="F3" s="57"/>
      <c r="G3" s="60" t="s">
        <v>104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 t="s">
        <v>98</v>
      </c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 t="s">
        <v>99</v>
      </c>
      <c r="C5" s="10"/>
      <c r="D5" s="57" t="s">
        <v>58</v>
      </c>
      <c r="E5" s="57"/>
      <c r="F5" s="57"/>
      <c r="G5" s="61">
        <v>45173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 t="s">
        <v>100</v>
      </c>
      <c r="C6" s="10"/>
      <c r="D6" s="57" t="s">
        <v>59</v>
      </c>
      <c r="E6" s="57"/>
      <c r="F6" s="57"/>
      <c r="G6" s="60" t="s">
        <v>105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 t="s">
        <v>101</v>
      </c>
      <c r="C7" s="10"/>
      <c r="D7" s="57" t="s">
        <v>60</v>
      </c>
      <c r="E7" s="57"/>
      <c r="F7" s="57"/>
      <c r="G7" s="60">
        <v>8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 t="s">
        <v>102</v>
      </c>
      <c r="C8" s="10"/>
      <c r="D8" s="57" t="s">
        <v>64</v>
      </c>
      <c r="E8" s="57"/>
      <c r="F8" s="57"/>
      <c r="G8" s="60" t="s">
        <v>95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106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9</v>
      </c>
      <c r="G12" s="53"/>
      <c r="H12" s="53"/>
      <c r="I12" s="43" t="s">
        <v>107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94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108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2</v>
      </c>
      <c r="G15" s="53"/>
      <c r="H15" s="53"/>
      <c r="I15" s="43" t="s">
        <v>109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2</v>
      </c>
      <c r="G16" s="53"/>
      <c r="H16" s="53"/>
      <c r="I16" s="43" t="s">
        <v>110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111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2</v>
      </c>
      <c r="G18" s="53"/>
      <c r="H18" s="53"/>
      <c r="I18" s="43" t="s">
        <v>112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 t="str">
        <f t="shared" si="1"/>
        <v/>
      </c>
      <c r="E19" s="52"/>
      <c r="F19" s="53"/>
      <c r="G19" s="53"/>
      <c r="H19" s="53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 t="str">
        <f t="shared" si="1"/>
        <v/>
      </c>
      <c r="E20" s="52"/>
      <c r="F20" s="53"/>
      <c r="G20" s="53"/>
      <c r="H20" s="53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 t="str">
        <f t="shared" si="1"/>
        <v/>
      </c>
      <c r="E21" s="52"/>
      <c r="F21" s="53"/>
      <c r="G21" s="53"/>
      <c r="H21" s="53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7" priority="3">
      <formula>LEN(TRIM(D11))=0</formula>
    </cfRule>
    <cfRule type="expression" dxfId="16" priority="4">
      <formula>"&lt;1"</formula>
    </cfRule>
  </conditionalFormatting>
  <conditionalFormatting sqref="D11:I50">
    <cfRule type="notContainsBlanks" dxfId="15" priority="2">
      <formula>LEN(TRIM(D11))&gt;0</formula>
    </cfRule>
  </conditionalFormatting>
  <conditionalFormatting sqref="F11:I50">
    <cfRule type="expression" dxfId="14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7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7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8</v>
      </c>
      <c r="H6" s="30" t="s">
        <v>79</v>
      </c>
      <c r="I6" s="34">
        <v>11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12</v>
      </c>
      <c r="H7" s="30" t="s">
        <v>79</v>
      </c>
      <c r="I7" s="34">
        <v>15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16</v>
      </c>
      <c r="H8" s="30" t="s">
        <v>79</v>
      </c>
      <c r="I8" s="34">
        <v>19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Q67" sqref="Q67:Q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Проверочная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Обществознание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Входная проверочная работа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45173</v>
      </c>
      <c r="C4" s="23" t="s">
        <v>56</v>
      </c>
      <c r="D4" s="35" t="str">
        <f>IF(Списки!G3="","",Списки!G3)</f>
        <v>6А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2</v>
      </c>
      <c r="AW5" s="27">
        <f>IF(H66="","",IF(H66&gt;='1'!$I$1/2,1,IF(H66&gt;='1'!$I$1*0.2,2,IF(Таблица!H66&gt;0,3,IF(Таблица!H66=0,4,5)))))</f>
        <v>2</v>
      </c>
      <c r="AX5" s="27">
        <f>IF(I66="","",IF(I66&gt;='1'!$I$1/2,1,IF(I66&gt;='1'!$I$1*0.2,2,IF(Таблица!I66&gt;0,3,IF(Таблица!I66=0,4,5)))))</f>
        <v>3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3</v>
      </c>
      <c r="BA5" s="27">
        <f>IF(L66="","",IF(L66&gt;='1'!$I$1/2,1,IF(L66&gt;='1'!$I$1*0.2,2,IF(Таблица!L66&gt;0,3,IF(Таблица!L66=0,4,5)))))</f>
        <v>2</v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Васина Валерия</v>
      </c>
      <c r="B6" s="4"/>
      <c r="C6" s="20">
        <f>IF(COUNTBLANK(E6:AR6)=40,"",SUM(E6:AR6))</f>
        <v>12</v>
      </c>
      <c r="D6" s="20">
        <f>IF(COUNTBLANK(E6:AR6)=40,"",IF(C6&gt;='1'!$G$8,5,IF(C6&gt;='1'!$G$7,4,IF(C6&gt;='1'!$G$6,3,2))))</f>
        <v>4</v>
      </c>
      <c r="E6" s="7">
        <v>1</v>
      </c>
      <c r="F6" s="7">
        <v>6</v>
      </c>
      <c r="G6" s="7">
        <v>0</v>
      </c>
      <c r="H6" s="7">
        <v>1</v>
      </c>
      <c r="I6" s="7">
        <v>1</v>
      </c>
      <c r="J6" s="7">
        <v>1</v>
      </c>
      <c r="K6" s="7">
        <v>1</v>
      </c>
      <c r="L6" s="7">
        <v>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Гаврилов Иван</v>
      </c>
      <c r="B7" s="4"/>
      <c r="C7" s="20">
        <f t="shared" ref="C7:C45" si="0">IF(COUNTBLANK(E7:AR7)=40,"",SUM(E7:AR7))</f>
        <v>13</v>
      </c>
      <c r="D7" s="20">
        <f>IF(COUNTBLANK(E7:AR7)=40,"",IF(C7&gt;='1'!$G$8,5,IF(C7&gt;='1'!$G$7,4,IF(C7&gt;='1'!$G$6,3,2))))</f>
        <v>4</v>
      </c>
      <c r="E7" s="7">
        <v>1</v>
      </c>
      <c r="F7" s="7">
        <v>6</v>
      </c>
      <c r="G7" s="7">
        <v>1</v>
      </c>
      <c r="H7" s="7">
        <v>1</v>
      </c>
      <c r="I7" s="7">
        <v>0</v>
      </c>
      <c r="J7" s="7">
        <v>1</v>
      </c>
      <c r="K7" s="7">
        <v>1</v>
      </c>
      <c r="L7" s="7">
        <v>2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Загрубина Вера</v>
      </c>
      <c r="B8" s="4"/>
      <c r="C8" s="20">
        <f t="shared" si="0"/>
        <v>9</v>
      </c>
      <c r="D8" s="20">
        <f>IF(COUNTBLANK(E8:AR8)=40,"",IF(C8&gt;='1'!$G$8,5,IF(C8&gt;='1'!$G$7,4,IF(C8&gt;='1'!$G$6,3,2))))</f>
        <v>3</v>
      </c>
      <c r="E8" s="7">
        <v>1</v>
      </c>
      <c r="F8" s="7">
        <v>6</v>
      </c>
      <c r="G8" s="7">
        <v>0</v>
      </c>
      <c r="H8" s="7">
        <v>0</v>
      </c>
      <c r="I8" s="7">
        <v>1</v>
      </c>
      <c r="J8" s="7">
        <v>0</v>
      </c>
      <c r="K8" s="7">
        <v>1</v>
      </c>
      <c r="L8" s="7">
        <v>0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>Мухина Галина</v>
      </c>
      <c r="B9" s="4"/>
      <c r="C9" s="20">
        <f t="shared" si="0"/>
        <v>12</v>
      </c>
      <c r="D9" s="20">
        <f>IF(COUNTBLANK(E9:AR9)=40,"",IF(C9&gt;='1'!$G$8,5,IF(C9&gt;='1'!$G$7,4,IF(C9&gt;='1'!$G$6,3,2))))</f>
        <v>4</v>
      </c>
      <c r="E9" s="7">
        <v>1</v>
      </c>
      <c r="F9" s="7">
        <v>6</v>
      </c>
      <c r="G9" s="7">
        <v>1</v>
      </c>
      <c r="H9" s="7">
        <v>1</v>
      </c>
      <c r="I9" s="7">
        <v>1</v>
      </c>
      <c r="J9" s="7">
        <v>0</v>
      </c>
      <c r="K9" s="7">
        <v>1</v>
      </c>
      <c r="L9" s="7">
        <v>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>Мухина Нина</v>
      </c>
      <c r="B10" s="4"/>
      <c r="C10" s="20">
        <f t="shared" si="0"/>
        <v>14</v>
      </c>
      <c r="D10" s="20">
        <f>IF(COUNTBLANK(E10:AR10)=40,"",IF(C10&gt;='1'!$G$8,5,IF(C10&gt;='1'!$G$7,4,IF(C10&gt;='1'!$G$6,3,2))))</f>
        <v>4</v>
      </c>
      <c r="E10" s="7">
        <v>1</v>
      </c>
      <c r="F10" s="7">
        <v>6</v>
      </c>
      <c r="G10" s="7">
        <v>1</v>
      </c>
      <c r="H10" s="7">
        <v>1</v>
      </c>
      <c r="I10" s="7">
        <v>2</v>
      </c>
      <c r="J10" s="7">
        <v>0</v>
      </c>
      <c r="K10" s="7">
        <v>1</v>
      </c>
      <c r="L10" s="7">
        <v>2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>Самохина Марина</v>
      </c>
      <c r="B11" s="4"/>
      <c r="C11" s="20">
        <f t="shared" si="0"/>
        <v>11</v>
      </c>
      <c r="D11" s="20">
        <f>IF(COUNTBLANK(E11:AR11)=40,"",IF(C11&gt;='1'!$G$8,5,IF(C11&gt;='1'!$G$7,4,IF(C11&gt;='1'!$G$6,3,2))))</f>
        <v>3</v>
      </c>
      <c r="E11" s="7">
        <v>1</v>
      </c>
      <c r="F11" s="7">
        <v>6</v>
      </c>
      <c r="G11" s="7">
        <v>1</v>
      </c>
      <c r="H11" s="7">
        <v>1</v>
      </c>
      <c r="I11" s="7">
        <v>1</v>
      </c>
      <c r="J11" s="7">
        <v>0</v>
      </c>
      <c r="K11" s="7">
        <v>1</v>
      </c>
      <c r="L11" s="7">
        <v>0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>Хисаметдинова Дарья</v>
      </c>
      <c r="B12" s="4"/>
      <c r="C12" s="20">
        <f t="shared" si="0"/>
        <v>11</v>
      </c>
      <c r="D12" s="20">
        <f>IF(COUNTBLANK(E12:AR12)=40,"",IF(C12&gt;='1'!$G$8,5,IF(C12&gt;='1'!$G$7,4,IF(C12&gt;='1'!$G$6,3,2))))</f>
        <v>3</v>
      </c>
      <c r="E12" s="7">
        <v>1</v>
      </c>
      <c r="F12" s="7">
        <v>6</v>
      </c>
      <c r="G12" s="7">
        <v>1</v>
      </c>
      <c r="H12" s="7">
        <v>0</v>
      </c>
      <c r="I12" s="7">
        <v>2</v>
      </c>
      <c r="J12" s="7">
        <v>0</v>
      </c>
      <c r="K12" s="7">
        <v>0</v>
      </c>
      <c r="L12" s="7">
        <v>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>6;</v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>3;</v>
      </c>
      <c r="AW13" s="9" t="str">
        <f t="shared" si="2"/>
        <v>4;</v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>8;</v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>5;</v>
      </c>
      <c r="AY14" s="9" t="str">
        <f t="shared" si="3"/>
        <v/>
      </c>
      <c r="AZ14" s="9" t="str">
        <f t="shared" si="3"/>
        <v>7;</v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/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6;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3;4;8;</v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>5;7;</v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1;2;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12</v>
      </c>
      <c r="D66" s="20">
        <f>IF(C66="","",IF(C66&gt;=31,5,IF(C66&gt;=20,4,IF(C66&gt;=10,3,2))))</f>
        <v>3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2</v>
      </c>
      <c r="H66" s="41">
        <f t="shared" si="6"/>
        <v>2</v>
      </c>
      <c r="I66" s="41">
        <f t="shared" si="6"/>
        <v>1</v>
      </c>
      <c r="J66" s="41">
        <f t="shared" si="6"/>
        <v>5</v>
      </c>
      <c r="K66" s="41">
        <f t="shared" si="6"/>
        <v>1</v>
      </c>
      <c r="L66" s="41">
        <f t="shared" si="6"/>
        <v>2</v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Государственные символы</v>
      </c>
      <c r="F67" s="69" t="str">
        <f>IF(Списки!$I$12="","",Списки!$I$12)</f>
        <v>Названия государства, столицы, региона, района</v>
      </c>
      <c r="G67" s="69" t="str">
        <f>IF(Списки!$I$13="","",Списки!$I$13)</f>
        <v>Гражданин</v>
      </c>
      <c r="H67" s="69" t="str">
        <f>IF(Списки!$I$14="","",Списки!$I$14)</f>
        <v>Семья</v>
      </c>
      <c r="I67" s="69" t="str">
        <f>IF(Списки!$I$15="","",Списки!$I$15)</f>
        <v>Сходства и различия человека и животного</v>
      </c>
      <c r="J67" s="69" t="str">
        <f>IF(Списки!$I$16="","",Списки!$I$16)</f>
        <v>Достоинства и недостатки человека</v>
      </c>
      <c r="K67" s="69" t="str">
        <f>IF(Списки!$I$17="","",Списки!$I$17)</f>
        <v>Образование в РФ</v>
      </c>
      <c r="L67" s="69" t="str">
        <f>IF(Списки!$I$18="","",Списки!$I$18)</f>
        <v>Определение понятий президент и патриот</v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3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4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13" priority="10" operator="equal">
      <formula>5</formula>
    </cfRule>
    <cfRule type="cellIs" dxfId="12" priority="11" operator="equal">
      <formula>4</formula>
    </cfRule>
    <cfRule type="cellIs" dxfId="11" priority="12" operator="equal">
      <formula>3</formula>
    </cfRule>
    <cfRule type="cellIs" dxfId="10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9" priority="6">
      <formula>$E$5=""</formula>
    </cfRule>
  </conditionalFormatting>
  <conditionalFormatting sqref="F5:F45">
    <cfRule type="expression" dxfId="3" priority="5">
      <formula>$F$5=""</formula>
    </cfRule>
  </conditionalFormatting>
  <conditionalFormatting sqref="G5:G45">
    <cfRule type="expression" dxfId="8" priority="4">
      <formula>$G$5=""</formula>
    </cfRule>
  </conditionalFormatting>
  <conditionalFormatting sqref="H5:AR45">
    <cfRule type="expression" dxfId="7" priority="3">
      <formula>H$5=""</formula>
    </cfRule>
  </conditionalFormatting>
  <conditionalFormatting sqref="C66:AR66">
    <cfRule type="containsBlanks" dxfId="6" priority="2">
      <formula>LEN(TRIM(C66))=0</formula>
    </cfRule>
  </conditionalFormatting>
  <conditionalFormatting sqref="C67:AR86">
    <cfRule type="containsBlanks" dxfId="5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Входная проверочная работа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5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45173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0.5714285714285714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2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 t="str">
        <f>Списки!G3</f>
        <v>6А</v>
      </c>
      <c r="H5" s="82"/>
      <c r="I5" s="89" t="s">
        <v>52</v>
      </c>
      <c r="J5" s="90"/>
      <c r="K5" s="90"/>
      <c r="L5" s="91"/>
      <c r="M5" s="92">
        <f>(E8*1+E9*0.64+E10*0.32+E11*0.16)/G6</f>
        <v>0.50285714285714289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7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7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8</v>
      </c>
      <c r="N8" s="102"/>
      <c r="O8" s="26" t="s">
        <v>81</v>
      </c>
      <c r="P8" s="24">
        <f>'1'!I6</f>
        <v>11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4</v>
      </c>
      <c r="F9" s="84"/>
      <c r="G9" s="79">
        <f>E9/$G$6</f>
        <v>0.5714285714285714</v>
      </c>
      <c r="H9" s="79"/>
      <c r="I9" s="83" t="s">
        <v>23</v>
      </c>
      <c r="J9" s="83"/>
      <c r="K9" s="83"/>
      <c r="L9" s="83"/>
      <c r="M9" s="101">
        <f>'1'!G7</f>
        <v>12</v>
      </c>
      <c r="N9" s="102"/>
      <c r="O9" s="26" t="s">
        <v>81</v>
      </c>
      <c r="P9" s="24">
        <f>'1'!I7</f>
        <v>15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3</v>
      </c>
      <c r="F10" s="84"/>
      <c r="G10" s="79">
        <f>E10/$G$6</f>
        <v>0.42857142857142855</v>
      </c>
      <c r="H10" s="79"/>
      <c r="I10" s="83" t="s">
        <v>20</v>
      </c>
      <c r="J10" s="83"/>
      <c r="K10" s="83"/>
      <c r="L10" s="83"/>
      <c r="M10" s="101">
        <f>'1'!G8</f>
        <v>16</v>
      </c>
      <c r="N10" s="102"/>
      <c r="O10" s="26" t="s">
        <v>81</v>
      </c>
      <c r="P10" s="24">
        <f>'1'!I8</f>
        <v>19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1;2;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>5;7;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>3;4;8;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6;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2023-09-10T14:33:48Z</dcterms:modified>
</cp:coreProperties>
</file>